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吴烨\Desktop\数据分析\"/>
    </mc:Choice>
  </mc:AlternateContent>
  <xr:revisionPtr revIDLastSave="0" documentId="13_ncr:1_{57C0149F-62FB-4C0B-B8E2-AF8C2F7ED3FC}" xr6:coauthVersionLast="47" xr6:coauthVersionMax="47" xr10:uidLastSave="{00000000-0000-0000-0000-000000000000}"/>
  <bookViews>
    <workbookView xWindow="-120" yWindow="-120" windowWidth="38640" windowHeight="21120" activeTab="3" xr2:uid="{00000000-000D-0000-FFFF-FFFF00000000}"/>
  </bookViews>
  <sheets>
    <sheet name="汇总" sheetId="2" r:id="rId1"/>
    <sheet name="白片市场概况" sheetId="3" r:id="rId2"/>
    <sheet name="白片市场预测" sheetId="4" r:id="rId3"/>
    <sheet name="目标市场消费者需求分析" sheetId="5" r:id="rId4"/>
    <sheet name="竞品白片客群分析" sheetId="6" r:id="rId5"/>
    <sheet name="竞品白片货品对比" sheetId="7" r:id="rId6"/>
    <sheet name="竞品白片打法分析" sheetId="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23" i="8" l="1"/>
  <c r="M24" i="8" s="1"/>
  <c r="J23" i="8"/>
  <c r="J24" i="8" s="1"/>
  <c r="G23" i="8"/>
  <c r="G24" i="8" s="1"/>
  <c r="D23" i="8"/>
  <c r="D24" i="8" s="1"/>
  <c r="C14" i="8"/>
  <c r="N13" i="8"/>
  <c r="N14" i="8" s="1"/>
  <c r="M13" i="8"/>
  <c r="M14" i="8" s="1"/>
  <c r="L13" i="8"/>
  <c r="L14" i="8" s="1"/>
  <c r="K13" i="8"/>
  <c r="K14" i="8" s="1"/>
  <c r="J13" i="8"/>
  <c r="J14" i="8" s="1"/>
  <c r="I13" i="8"/>
  <c r="I14" i="8" s="1"/>
  <c r="H13" i="8"/>
  <c r="H14" i="8" s="1"/>
  <c r="G13" i="8"/>
  <c r="G14" i="8" s="1"/>
  <c r="F13" i="8"/>
  <c r="F14" i="8" s="1"/>
  <c r="E13" i="8"/>
  <c r="E14" i="8" s="1"/>
  <c r="D13" i="8"/>
  <c r="D14" i="8" s="1"/>
  <c r="C13" i="8"/>
  <c r="A13" i="8"/>
  <c r="N12" i="8"/>
  <c r="M12" i="8"/>
  <c r="L12" i="8"/>
  <c r="K12" i="8"/>
  <c r="J12" i="8"/>
  <c r="I12" i="8"/>
  <c r="H12" i="8"/>
  <c r="G12" i="8"/>
  <c r="F12" i="8"/>
  <c r="E12" i="8"/>
  <c r="D12" i="8"/>
  <c r="C12" i="8"/>
  <c r="N10" i="8"/>
  <c r="M10" i="8"/>
  <c r="L10" i="8"/>
  <c r="K10" i="8"/>
  <c r="J10" i="8"/>
  <c r="I10" i="8"/>
  <c r="H10" i="8"/>
  <c r="G10" i="8"/>
  <c r="F10" i="8"/>
  <c r="E10" i="8"/>
  <c r="D10" i="8"/>
  <c r="C10" i="8"/>
  <c r="N8" i="8"/>
  <c r="M8" i="8"/>
  <c r="L8" i="8"/>
  <c r="K8" i="8"/>
  <c r="J8" i="8"/>
  <c r="I8" i="8"/>
  <c r="H8" i="8"/>
  <c r="G8" i="8"/>
  <c r="F8" i="8"/>
  <c r="E8" i="8"/>
  <c r="D8" i="8"/>
  <c r="C8" i="8"/>
  <c r="N6" i="8"/>
  <c r="M6" i="8"/>
  <c r="L6" i="8"/>
  <c r="K6" i="8"/>
  <c r="J6" i="8"/>
  <c r="I6" i="8"/>
  <c r="H6" i="8"/>
  <c r="G6" i="8"/>
  <c r="F6" i="8"/>
  <c r="E6" i="8"/>
  <c r="D6" i="8"/>
  <c r="C6" i="8"/>
  <c r="K50" i="7"/>
  <c r="J50" i="7"/>
  <c r="I50" i="7"/>
  <c r="H50" i="7"/>
  <c r="G50" i="7"/>
  <c r="F50" i="7"/>
  <c r="E50" i="7"/>
  <c r="D50" i="7"/>
  <c r="K21" i="7"/>
  <c r="J21" i="7"/>
  <c r="I21" i="7"/>
  <c r="H21" i="7"/>
  <c r="G21" i="7"/>
  <c r="F21" i="7"/>
  <c r="E21" i="7"/>
  <c r="D21" i="7"/>
  <c r="I104" i="6"/>
  <c r="E104" i="6"/>
  <c r="I103" i="6"/>
  <c r="E103" i="6"/>
  <c r="I102" i="6"/>
  <c r="E102" i="6"/>
  <c r="I101" i="6"/>
  <c r="E101" i="6"/>
  <c r="I100" i="6"/>
  <c r="E100" i="6"/>
  <c r="I99" i="6"/>
  <c r="E99" i="6"/>
  <c r="I98" i="6"/>
  <c r="E98" i="6"/>
  <c r="I97" i="6"/>
  <c r="E97" i="6"/>
  <c r="I96" i="6"/>
  <c r="E96" i="6"/>
  <c r="I95" i="6"/>
  <c r="E95" i="6"/>
  <c r="I93" i="6"/>
  <c r="E93" i="6"/>
  <c r="I92" i="6"/>
  <c r="E92" i="6"/>
  <c r="I91" i="6"/>
  <c r="E91" i="6"/>
  <c r="I90" i="6"/>
  <c r="E90" i="6"/>
  <c r="I89" i="6"/>
  <c r="E89" i="6"/>
  <c r="I88" i="6"/>
  <c r="E88" i="6"/>
  <c r="I87" i="6"/>
  <c r="E87" i="6"/>
  <c r="I86" i="6"/>
  <c r="E86" i="6"/>
  <c r="I85" i="6"/>
  <c r="E85" i="6"/>
  <c r="I84" i="6"/>
  <c r="E84" i="6"/>
  <c r="F43" i="6"/>
  <c r="E42" i="6"/>
  <c r="C42" i="6"/>
  <c r="D40" i="6" s="1"/>
  <c r="D41" i="6"/>
  <c r="E39" i="6"/>
  <c r="F41" i="6" s="1"/>
  <c r="C39" i="6"/>
  <c r="D43" i="6" s="1"/>
  <c r="D31" i="6"/>
  <c r="C31" i="6"/>
  <c r="D28" i="6"/>
  <c r="C28" i="6"/>
  <c r="H20" i="6"/>
  <c r="G20" i="6"/>
  <c r="E20" i="6"/>
  <c r="D20" i="6"/>
  <c r="H19" i="6"/>
  <c r="G19" i="6"/>
  <c r="E19" i="6"/>
  <c r="D19" i="6"/>
  <c r="C9" i="6"/>
  <c r="I7" i="6"/>
  <c r="H7" i="6"/>
  <c r="E94" i="5"/>
  <c r="E93" i="5"/>
  <c r="E92" i="5"/>
  <c r="E91" i="5"/>
  <c r="E90" i="5"/>
  <c r="E89" i="5"/>
  <c r="E88" i="5"/>
  <c r="E87" i="5"/>
  <c r="E86" i="5"/>
  <c r="E85" i="5"/>
  <c r="E83" i="5"/>
  <c r="E82" i="5"/>
  <c r="E81" i="5"/>
  <c r="E80" i="5"/>
  <c r="E79" i="5"/>
  <c r="E78" i="5"/>
  <c r="E77" i="5"/>
  <c r="E76" i="5"/>
  <c r="E75" i="5"/>
  <c r="E74" i="5"/>
  <c r="E66" i="5"/>
  <c r="D66" i="5"/>
  <c r="K65" i="5"/>
  <c r="J65" i="5"/>
  <c r="E65" i="5"/>
  <c r="D65" i="5"/>
  <c r="K64" i="5"/>
  <c r="J64" i="5"/>
  <c r="E64" i="5"/>
  <c r="D64" i="5"/>
  <c r="K63" i="5"/>
  <c r="J63" i="5"/>
  <c r="E63" i="5"/>
  <c r="D63" i="5"/>
  <c r="K62" i="5"/>
  <c r="J62" i="5"/>
  <c r="E62" i="5"/>
  <c r="D62" i="5"/>
  <c r="K61" i="5"/>
  <c r="J61" i="5"/>
  <c r="E61" i="5"/>
  <c r="D61" i="5"/>
  <c r="K60" i="5"/>
  <c r="J60" i="5"/>
  <c r="E60" i="5"/>
  <c r="D60" i="5"/>
  <c r="K59" i="5"/>
  <c r="J59" i="5"/>
  <c r="K58" i="5"/>
  <c r="J58" i="5"/>
  <c r="K57" i="5"/>
  <c r="J57" i="5"/>
  <c r="E57" i="5"/>
  <c r="D57" i="5"/>
  <c r="K56" i="5"/>
  <c r="J56" i="5"/>
  <c r="K55" i="5"/>
  <c r="J55" i="5"/>
  <c r="K54" i="5"/>
  <c r="J54" i="5"/>
  <c r="E54" i="5"/>
  <c r="D54" i="5"/>
  <c r="K53" i="5"/>
  <c r="J53" i="5"/>
  <c r="E53" i="5"/>
  <c r="D53" i="5"/>
  <c r="K52" i="5"/>
  <c r="J52" i="5"/>
  <c r="E52" i="5"/>
  <c r="D52" i="5"/>
  <c r="K51" i="5"/>
  <c r="J51" i="5"/>
  <c r="E51" i="5"/>
  <c r="D51" i="5"/>
  <c r="K50" i="5"/>
  <c r="J50" i="5"/>
  <c r="E50" i="5"/>
  <c r="D50" i="5"/>
  <c r="K49" i="5"/>
  <c r="J49" i="5"/>
  <c r="E49" i="5"/>
  <c r="D49" i="5"/>
  <c r="K48" i="5"/>
  <c r="J48" i="5"/>
  <c r="E48" i="5"/>
  <c r="D48" i="5"/>
  <c r="E45" i="5"/>
  <c r="D45" i="5"/>
  <c r="E44" i="5"/>
  <c r="D44" i="5"/>
  <c r="E43" i="5"/>
  <c r="D43" i="5"/>
  <c r="E42" i="5"/>
  <c r="D42" i="5"/>
  <c r="D63" i="4"/>
  <c r="D62" i="4"/>
  <c r="D61" i="4"/>
  <c r="I58" i="4"/>
  <c r="J58" i="4" s="1"/>
  <c r="G58" i="4"/>
  <c r="H58" i="4" s="1"/>
  <c r="F58" i="4"/>
  <c r="E58" i="4"/>
  <c r="C58" i="4"/>
  <c r="D58" i="4" s="1"/>
  <c r="I57" i="4"/>
  <c r="J57" i="4" s="1"/>
  <c r="G57" i="4"/>
  <c r="H57" i="4" s="1"/>
  <c r="E57" i="4"/>
  <c r="F57" i="4" s="1"/>
  <c r="C57" i="4"/>
  <c r="D57" i="4" s="1"/>
  <c r="J56" i="4"/>
  <c r="I56" i="4"/>
  <c r="G56" i="4"/>
  <c r="H56" i="4" s="1"/>
  <c r="E56" i="4"/>
  <c r="F56" i="4" s="1"/>
  <c r="D56" i="4"/>
  <c r="C56" i="4"/>
  <c r="J54" i="4"/>
  <c r="H54" i="4"/>
  <c r="F54" i="4"/>
  <c r="D54" i="4"/>
  <c r="J53" i="4"/>
  <c r="H53" i="4"/>
  <c r="F53" i="4"/>
  <c r="D53" i="4"/>
  <c r="J52" i="4"/>
  <c r="H52" i="4"/>
  <c r="F52" i="4"/>
  <c r="D52" i="4"/>
  <c r="D45" i="4"/>
  <c r="D44" i="4"/>
  <c r="D43" i="4"/>
  <c r="I40" i="4"/>
  <c r="J40" i="4" s="1"/>
  <c r="G40" i="4"/>
  <c r="H40" i="4" s="1"/>
  <c r="E40" i="4"/>
  <c r="F40" i="4" s="1"/>
  <c r="C40" i="4"/>
  <c r="D40" i="4" s="1"/>
  <c r="J39" i="4"/>
  <c r="I39" i="4"/>
  <c r="G39" i="4"/>
  <c r="E39" i="4"/>
  <c r="H39" i="4" s="1"/>
  <c r="C39" i="4"/>
  <c r="D39" i="4" s="1"/>
  <c r="I38" i="4"/>
  <c r="J38" i="4" s="1"/>
  <c r="G38" i="4"/>
  <c r="H38" i="4" s="1"/>
  <c r="F38" i="4"/>
  <c r="E38" i="4"/>
  <c r="D38" i="4"/>
  <c r="C38" i="4"/>
  <c r="J36" i="4"/>
  <c r="H36" i="4"/>
  <c r="F36" i="4"/>
  <c r="D36" i="4"/>
  <c r="J35" i="4"/>
  <c r="H35" i="4"/>
  <c r="F35" i="4"/>
  <c r="D35" i="4"/>
  <c r="J34" i="4"/>
  <c r="H34" i="4"/>
  <c r="F34" i="4"/>
  <c r="D34" i="4"/>
  <c r="C24" i="4"/>
  <c r="D24" i="4" s="1"/>
  <c r="C23" i="4"/>
  <c r="C26" i="4" s="1"/>
  <c r="D26" i="4" s="1"/>
  <c r="N18" i="4"/>
  <c r="M18" i="4"/>
  <c r="L18" i="4"/>
  <c r="K18" i="4"/>
  <c r="J18" i="4"/>
  <c r="I18" i="4"/>
  <c r="H18" i="4"/>
  <c r="G18" i="4"/>
  <c r="F18" i="4"/>
  <c r="E18" i="4"/>
  <c r="D18" i="4"/>
  <c r="C18" i="4"/>
  <c r="C17" i="4"/>
  <c r="D17" i="4" s="1"/>
  <c r="E17" i="4" s="1"/>
  <c r="F17" i="4" s="1"/>
  <c r="G17" i="4" s="1"/>
  <c r="H17" i="4" s="1"/>
  <c r="I17" i="4" s="1"/>
  <c r="J17" i="4" s="1"/>
  <c r="K17" i="4" s="1"/>
  <c r="L17" i="4" s="1"/>
  <c r="M17" i="4" s="1"/>
  <c r="N17" i="4" s="1"/>
  <c r="P14" i="4"/>
  <c r="P13" i="4"/>
  <c r="O18" i="4" s="1"/>
  <c r="N8" i="4"/>
  <c r="N10" i="4" s="1"/>
  <c r="M8" i="4"/>
  <c r="M10" i="4" s="1"/>
  <c r="L8" i="4"/>
  <c r="L10" i="4" s="1"/>
  <c r="K8" i="4"/>
  <c r="K10" i="4" s="1"/>
  <c r="J8" i="4"/>
  <c r="J10" i="4" s="1"/>
  <c r="I8" i="4"/>
  <c r="I10" i="4" s="1"/>
  <c r="H8" i="4"/>
  <c r="H10" i="4" s="1"/>
  <c r="G8" i="4"/>
  <c r="G10" i="4" s="1"/>
  <c r="F8" i="4"/>
  <c r="F10" i="4" s="1"/>
  <c r="E8" i="4"/>
  <c r="E10" i="4" s="1"/>
  <c r="D8" i="4"/>
  <c r="D10" i="4" s="1"/>
  <c r="C8" i="4"/>
  <c r="C10" i="4" s="1"/>
  <c r="O7" i="4"/>
  <c r="N7" i="4"/>
  <c r="M7" i="4"/>
  <c r="L7" i="4"/>
  <c r="K7" i="4"/>
  <c r="J7" i="4"/>
  <c r="I7" i="4"/>
  <c r="H7" i="4"/>
  <c r="G7" i="4"/>
  <c r="F7" i="4"/>
  <c r="E7" i="4"/>
  <c r="D7" i="4"/>
  <c r="C7" i="4"/>
  <c r="C9" i="4" s="1"/>
  <c r="D9" i="4" s="1"/>
  <c r="E9" i="4" s="1"/>
  <c r="F9" i="4" s="1"/>
  <c r="G9" i="4" s="1"/>
  <c r="H9" i="4" s="1"/>
  <c r="I9" i="4" s="1"/>
  <c r="J9" i="4" s="1"/>
  <c r="K9" i="4" s="1"/>
  <c r="L9" i="4" s="1"/>
  <c r="M9" i="4" s="1"/>
  <c r="N9" i="4" s="1"/>
  <c r="P6" i="4"/>
  <c r="P5" i="4"/>
  <c r="O9" i="4" s="1"/>
  <c r="P9" i="4" s="1"/>
  <c r="V218" i="3"/>
  <c r="T218" i="3"/>
  <c r="R218" i="3"/>
  <c r="P218" i="3"/>
  <c r="N218" i="3"/>
  <c r="L218" i="3"/>
  <c r="J218" i="3"/>
  <c r="H218" i="3"/>
  <c r="I184" i="3" s="1"/>
  <c r="F218" i="3"/>
  <c r="D218" i="3"/>
  <c r="V184" i="3"/>
  <c r="W184" i="3" s="1"/>
  <c r="U184" i="3"/>
  <c r="T184" i="3"/>
  <c r="R184" i="3"/>
  <c r="S184" i="3" s="1"/>
  <c r="P184" i="3"/>
  <c r="Q184" i="3" s="1"/>
  <c r="N184" i="3"/>
  <c r="O184" i="3" s="1"/>
  <c r="L184" i="3"/>
  <c r="M184" i="3" s="1"/>
  <c r="J184" i="3"/>
  <c r="K184" i="3" s="1"/>
  <c r="H184" i="3"/>
  <c r="F184" i="3"/>
  <c r="G184" i="3" s="1"/>
  <c r="D184" i="3"/>
  <c r="E184" i="3" s="1"/>
  <c r="W183" i="3"/>
  <c r="U183" i="3"/>
  <c r="S183" i="3"/>
  <c r="Q183" i="3"/>
  <c r="O183" i="3"/>
  <c r="M183" i="3"/>
  <c r="K183" i="3"/>
  <c r="I183" i="3"/>
  <c r="G183" i="3"/>
  <c r="E183" i="3"/>
  <c r="W182" i="3"/>
  <c r="U182" i="3"/>
  <c r="S182" i="3"/>
  <c r="Q182" i="3"/>
  <c r="O182" i="3"/>
  <c r="M182" i="3"/>
  <c r="K182" i="3"/>
  <c r="I182" i="3"/>
  <c r="G182" i="3"/>
  <c r="E182" i="3"/>
  <c r="W181" i="3"/>
  <c r="U181" i="3"/>
  <c r="S181" i="3"/>
  <c r="Q181" i="3"/>
  <c r="O181" i="3"/>
  <c r="M181" i="3"/>
  <c r="K181" i="3"/>
  <c r="I181" i="3"/>
  <c r="G181" i="3"/>
  <c r="E181" i="3"/>
  <c r="W180" i="3"/>
  <c r="U180" i="3"/>
  <c r="S180" i="3"/>
  <c r="Q180" i="3"/>
  <c r="O180" i="3"/>
  <c r="M180" i="3"/>
  <c r="K180" i="3"/>
  <c r="I180" i="3"/>
  <c r="G180" i="3"/>
  <c r="E180" i="3"/>
  <c r="W179" i="3"/>
  <c r="U179" i="3"/>
  <c r="S179" i="3"/>
  <c r="Q179" i="3"/>
  <c r="O179" i="3"/>
  <c r="M179" i="3"/>
  <c r="K179" i="3"/>
  <c r="I179" i="3"/>
  <c r="G179" i="3"/>
  <c r="E179" i="3"/>
  <c r="W178" i="3"/>
  <c r="U178" i="3"/>
  <c r="S178" i="3"/>
  <c r="Q178" i="3"/>
  <c r="O178" i="3"/>
  <c r="M178" i="3"/>
  <c r="K178" i="3"/>
  <c r="I178" i="3"/>
  <c r="G178" i="3"/>
  <c r="E178" i="3"/>
  <c r="W176" i="3"/>
  <c r="U176" i="3"/>
  <c r="S176" i="3"/>
  <c r="Q176" i="3"/>
  <c r="O176" i="3"/>
  <c r="M176" i="3"/>
  <c r="K176" i="3"/>
  <c r="I176" i="3"/>
  <c r="G176" i="3"/>
  <c r="E176" i="3"/>
  <c r="W175" i="3"/>
  <c r="U175" i="3"/>
  <c r="S175" i="3"/>
  <c r="Q175" i="3"/>
  <c r="O175" i="3"/>
  <c r="M175" i="3"/>
  <c r="K175" i="3"/>
  <c r="I175" i="3"/>
  <c r="G175" i="3"/>
  <c r="E175" i="3"/>
  <c r="W174" i="3"/>
  <c r="U174" i="3"/>
  <c r="S174" i="3"/>
  <c r="Q174" i="3"/>
  <c r="O174" i="3"/>
  <c r="M174" i="3"/>
  <c r="K174" i="3"/>
  <c r="I174" i="3"/>
  <c r="G174" i="3"/>
  <c r="E174" i="3"/>
  <c r="W173" i="3"/>
  <c r="U173" i="3"/>
  <c r="S173" i="3"/>
  <c r="Q173" i="3"/>
  <c r="O173" i="3"/>
  <c r="M173" i="3"/>
  <c r="K173" i="3"/>
  <c r="I173" i="3"/>
  <c r="G173" i="3"/>
  <c r="E173" i="3"/>
  <c r="W172" i="3"/>
  <c r="U172" i="3"/>
  <c r="S172" i="3"/>
  <c r="Q172" i="3"/>
  <c r="O172" i="3"/>
  <c r="M172" i="3"/>
  <c r="K172" i="3"/>
  <c r="I172" i="3"/>
  <c r="G172" i="3"/>
  <c r="E172" i="3"/>
  <c r="W170" i="3"/>
  <c r="U170" i="3"/>
  <c r="S170" i="3"/>
  <c r="Q170" i="3"/>
  <c r="O170" i="3"/>
  <c r="M170" i="3"/>
  <c r="K170" i="3"/>
  <c r="I170" i="3"/>
  <c r="G170" i="3"/>
  <c r="E170" i="3"/>
  <c r="W169" i="3"/>
  <c r="U169" i="3"/>
  <c r="S169" i="3"/>
  <c r="Q169" i="3"/>
  <c r="O169" i="3"/>
  <c r="M169" i="3"/>
  <c r="K169" i="3"/>
  <c r="I169" i="3"/>
  <c r="G169" i="3"/>
  <c r="E169" i="3"/>
  <c r="W168" i="3"/>
  <c r="U168" i="3"/>
  <c r="S168" i="3"/>
  <c r="Q168" i="3"/>
  <c r="O168" i="3"/>
  <c r="M168" i="3"/>
  <c r="K168" i="3"/>
  <c r="I168" i="3"/>
  <c r="G168" i="3"/>
  <c r="E168" i="3"/>
  <c r="W167" i="3"/>
  <c r="U167" i="3"/>
  <c r="S167" i="3"/>
  <c r="Q167" i="3"/>
  <c r="O167" i="3"/>
  <c r="M167" i="3"/>
  <c r="K167" i="3"/>
  <c r="I167" i="3"/>
  <c r="G167" i="3"/>
  <c r="E167" i="3"/>
  <c r="W166" i="3"/>
  <c r="U166" i="3"/>
  <c r="S166" i="3"/>
  <c r="Q166" i="3"/>
  <c r="O166" i="3"/>
  <c r="M166" i="3"/>
  <c r="K166" i="3"/>
  <c r="I166" i="3"/>
  <c r="G166" i="3"/>
  <c r="E166" i="3"/>
  <c r="W164" i="3"/>
  <c r="U164" i="3"/>
  <c r="S164" i="3"/>
  <c r="Q164" i="3"/>
  <c r="O164" i="3"/>
  <c r="M164" i="3"/>
  <c r="K164" i="3"/>
  <c r="I164" i="3"/>
  <c r="G164" i="3"/>
  <c r="E164" i="3"/>
  <c r="W163" i="3"/>
  <c r="U163" i="3"/>
  <c r="S163" i="3"/>
  <c r="Q163" i="3"/>
  <c r="O163" i="3"/>
  <c r="M163" i="3"/>
  <c r="K163" i="3"/>
  <c r="I163" i="3"/>
  <c r="G163" i="3"/>
  <c r="E163" i="3"/>
  <c r="W162" i="3"/>
  <c r="U162" i="3"/>
  <c r="S162" i="3"/>
  <c r="Q162" i="3"/>
  <c r="O162" i="3"/>
  <c r="M162" i="3"/>
  <c r="K162" i="3"/>
  <c r="I162" i="3"/>
  <c r="G162" i="3"/>
  <c r="E162" i="3"/>
  <c r="W161" i="3"/>
  <c r="U161" i="3"/>
  <c r="S161" i="3"/>
  <c r="Q161" i="3"/>
  <c r="O161" i="3"/>
  <c r="M161" i="3"/>
  <c r="K161" i="3"/>
  <c r="I161" i="3"/>
  <c r="G161" i="3"/>
  <c r="E161" i="3"/>
  <c r="W160" i="3"/>
  <c r="U160" i="3"/>
  <c r="S160" i="3"/>
  <c r="Q160" i="3"/>
  <c r="O160" i="3"/>
  <c r="M160" i="3"/>
  <c r="K160" i="3"/>
  <c r="I160" i="3"/>
  <c r="G160" i="3"/>
  <c r="E160" i="3"/>
  <c r="W158" i="3"/>
  <c r="U158" i="3"/>
  <c r="S158" i="3"/>
  <c r="Q158" i="3"/>
  <c r="O158" i="3"/>
  <c r="M158" i="3"/>
  <c r="K158" i="3"/>
  <c r="I158" i="3"/>
  <c r="G158" i="3"/>
  <c r="E158" i="3"/>
  <c r="W157" i="3"/>
  <c r="U157" i="3"/>
  <c r="S157" i="3"/>
  <c r="Q157" i="3"/>
  <c r="O157" i="3"/>
  <c r="M157" i="3"/>
  <c r="K157" i="3"/>
  <c r="I157" i="3"/>
  <c r="G157" i="3"/>
  <c r="E157" i="3"/>
  <c r="U155" i="3"/>
  <c r="S155" i="3"/>
  <c r="O155" i="3"/>
  <c r="K155" i="3"/>
  <c r="I155" i="3"/>
  <c r="E155" i="3"/>
  <c r="K51" i="3"/>
  <c r="L51" i="3" s="1"/>
  <c r="I51" i="3"/>
  <c r="J51" i="3" s="1"/>
  <c r="G51" i="3"/>
  <c r="H51" i="3" s="1"/>
  <c r="E51" i="3"/>
  <c r="F51" i="3" s="1"/>
  <c r="C51" i="3"/>
  <c r="D51" i="3" s="1"/>
  <c r="L50" i="3"/>
  <c r="K50" i="3"/>
  <c r="I50" i="3"/>
  <c r="J50" i="3" s="1"/>
  <c r="G50" i="3"/>
  <c r="H50" i="3" s="1"/>
  <c r="E50" i="3"/>
  <c r="F50" i="3" s="1"/>
  <c r="C50" i="3"/>
  <c r="D50" i="3" s="1"/>
  <c r="K49" i="3"/>
  <c r="L49" i="3" s="1"/>
  <c r="J49" i="3"/>
  <c r="I49" i="3"/>
  <c r="G49" i="3"/>
  <c r="H49" i="3" s="1"/>
  <c r="E49" i="3"/>
  <c r="F49" i="3" s="1"/>
  <c r="C49" i="3"/>
  <c r="D49" i="3" s="1"/>
  <c r="K48" i="3"/>
  <c r="L48" i="3" s="1"/>
  <c r="I48" i="3"/>
  <c r="J48" i="3" s="1"/>
  <c r="H48" i="3"/>
  <c r="G48" i="3"/>
  <c r="E48" i="3"/>
  <c r="F48" i="3" s="1"/>
  <c r="C48" i="3"/>
  <c r="D48" i="3" s="1"/>
  <c r="K47" i="3"/>
  <c r="L47" i="3" s="1"/>
  <c r="I47" i="3"/>
  <c r="J47" i="3" s="1"/>
  <c r="G47" i="3"/>
  <c r="H47" i="3" s="1"/>
  <c r="F47" i="3"/>
  <c r="E47" i="3"/>
  <c r="C47" i="3"/>
  <c r="D47" i="3" s="1"/>
  <c r="K46" i="3"/>
  <c r="I46" i="3"/>
  <c r="G46" i="3"/>
  <c r="E46" i="3"/>
  <c r="C46" i="3"/>
  <c r="F33" i="3"/>
  <c r="E33" i="3"/>
  <c r="C33" i="3"/>
  <c r="D33" i="3" s="1"/>
  <c r="E32" i="3"/>
  <c r="F32" i="3" s="1"/>
  <c r="C32" i="3"/>
  <c r="D32" i="3" s="1"/>
  <c r="E31" i="3"/>
  <c r="F31" i="3" s="1"/>
  <c r="D31" i="3"/>
  <c r="C31" i="3"/>
  <c r="F30" i="3"/>
  <c r="E30" i="3"/>
  <c r="C30" i="3"/>
  <c r="D30" i="3" s="1"/>
  <c r="E29" i="3"/>
  <c r="F29" i="3" s="1"/>
  <c r="C29" i="3"/>
  <c r="D29" i="3" s="1"/>
  <c r="O10" i="4" l="1"/>
  <c r="P10" i="4" s="1"/>
  <c r="D23" i="4"/>
  <c r="P18" i="4"/>
  <c r="C38" i="6"/>
  <c r="F42" i="6"/>
  <c r="O17" i="4"/>
  <c r="P17" i="4" s="1"/>
  <c r="C25" i="4"/>
  <c r="D25" i="4" s="1"/>
  <c r="E38" i="6"/>
  <c r="F39" i="4"/>
  <c r="D44" i="6"/>
  <c r="F39" i="6"/>
  <c r="F44" i="6"/>
  <c r="D42" i="6"/>
  <c r="D39" i="6"/>
  <c r="F40" i="6"/>
  <c r="D22" i="4" l="1"/>
  <c r="D21" i="4" s="1"/>
  <c r="F21" i="4" l="1"/>
  <c r="E21" i="4"/>
</calcChain>
</file>

<file path=xl/sharedStrings.xml><?xml version="1.0" encoding="utf-8"?>
<sst xmlns="http://schemas.openxmlformats.org/spreadsheetml/2006/main" count="1193" uniqueCount="428">
  <si>
    <r>
      <rPr>
        <sz val="9.75"/>
        <color rgb="FF000000"/>
        <rFont val="Calibri"/>
        <family val="2"/>
      </rPr>
      <t>1、白片市场整体呈较稳定的增长趋势，主要由购买人数增长驱动，消费者需求上升；
2、白片市场75元以下价格带增长较好，且消费者体量占比大，是白片市场的基本盘；抛型主要以日抛与月抛为主；
3、moody与竞品拉拜诗销售主要分布在75元以下日抛市场，其中拉拜诗核心价格带在45-75元，有较大的优势；
4、预测白片市场生意在24年达4.8亿，同比仍有一定增长；moody白片生意</t>
    </r>
    <r>
      <rPr>
        <sz val="9.75"/>
        <color rgb="FF2EA121"/>
        <rFont val="Calibri"/>
        <family val="2"/>
      </rPr>
      <t>在24年预计达2194万元，同比增长21%，有一定的增长空间</t>
    </r>
    <r>
      <rPr>
        <sz val="9.75"/>
        <color rgb="FF000000"/>
        <rFont val="Calibri"/>
        <family val="2"/>
      </rPr>
      <t>；
5、拉拜诗在23年积极渗透白片市场，尤其在下半年有明显的种草与引流行为，拉动白片生意的提升，主要表现为：
      1.</t>
    </r>
    <r>
      <rPr>
        <b/>
        <sz val="9.75"/>
        <color rgb="FF000000"/>
        <rFont val="Calibri"/>
        <family val="2"/>
      </rPr>
      <t>站内外付费广告：</t>
    </r>
    <r>
      <rPr>
        <sz val="9.75"/>
        <color rgb="FF000000"/>
        <rFont val="Calibri"/>
        <family val="2"/>
      </rPr>
      <t>平销与大促期均在白片上有较大的投入，白片付费流量占全店付费的20-30%；
      2.</t>
    </r>
    <r>
      <rPr>
        <b/>
        <sz val="9.75"/>
        <color rgb="FF000000"/>
        <rFont val="Calibri"/>
        <family val="2"/>
      </rPr>
      <t>站外社交媒体：</t>
    </r>
    <r>
      <rPr>
        <sz val="9.75"/>
        <color rgb="FF000000"/>
        <rFont val="Calibri"/>
        <family val="2"/>
      </rPr>
      <t>在抖音、小红书平台有较多的种草内容，23年持续在小红书进行达人投放，获得较好的互动数据；
      3.</t>
    </r>
    <r>
      <rPr>
        <b/>
        <sz val="9.75"/>
        <color rgb="FF000000"/>
        <rFont val="Calibri"/>
        <family val="2"/>
      </rPr>
      <t>货品布局：</t>
    </r>
    <r>
      <rPr>
        <sz val="9.75"/>
        <color rgb="FF000000"/>
        <rFont val="Calibri"/>
        <family val="2"/>
      </rPr>
      <t>在稳住45-75元核心市场的同时，拓展45元以下市场，通过light系列渗透&lt;45元价格带，小粉片渗透45-75元价格带，逃离都市渗透75-105元市场，有较全面的货品布局；
6、10%左右行业白片人群会购买彩片，7%左右拉拜诗白片人群会购买拉拜诗彩片，白片人群对彩片的贡献不明显，因此建议moody在后续针对白片与彩片分别进行拉新</t>
    </r>
  </si>
  <si>
    <r>
      <rPr>
        <b/>
        <sz val="10.5"/>
        <color rgb="FF000000"/>
        <rFont val="Calibri"/>
        <family val="2"/>
      </rPr>
      <t>当前白片市场消费者主要集中在75元以下价格带，且各价格带均以日抛与月抛为主，这两个抛型整体呈增长趋势；</t>
    </r>
    <r>
      <rPr>
        <b/>
        <sz val="10.5"/>
        <color rgb="FF2EA121"/>
        <rFont val="Calibri"/>
        <family val="2"/>
      </rPr>
      <t>综合来看，后续可针对75元以下日抛/月抛进行拓展</t>
    </r>
  </si>
  <si>
    <r>
      <rPr>
        <b/>
        <sz val="12"/>
        <color rgb="FF000000"/>
        <rFont val="Calibri"/>
        <family val="2"/>
      </rPr>
      <t>105元以下市场消费者核心为18-34岁、高线城市、购买力L2-L4为主（75-105元消费能力较高）；105元以上消费者年龄分布较均匀，购买力L3-L5，消费能力高，且近一年有更高消的趋势；
45元以下与45-75元市场消费者整体相似，0-45元消费能力略低，从人群标签上无法剥离两个价格带的差异，</t>
    </r>
    <r>
      <rPr>
        <b/>
        <sz val="12"/>
        <color rgb="FF2EA121"/>
        <rFont val="Calibri"/>
        <family val="2"/>
      </rPr>
      <t>建议moody可优先渗透45-75元18-29岁、L2-L4的人群</t>
    </r>
  </si>
  <si>
    <r>
      <rPr>
        <b/>
        <sz val="12"/>
        <color rgb="FF000000"/>
        <rFont val="Calibri"/>
        <family val="2"/>
      </rPr>
      <t>行业白片消费者中，仅10%左右消费者购买彩片，大促节点占比稍高，但整体贡献不大；且从竞品拉拜诗白片人群看，对彩片的贡献量级不明显。</t>
    </r>
    <r>
      <rPr>
        <b/>
        <sz val="12"/>
        <color rgb="FF2EA121"/>
        <rFont val="Calibri"/>
        <family val="2"/>
      </rPr>
      <t>因此后续建议moody对标拉拜诗，可尝试进攻白片市场（75元以下），与彩片分别进行拉新。</t>
    </r>
  </si>
  <si>
    <r>
      <rPr>
        <b/>
        <sz val="10.5"/>
        <color rgb="FF000000"/>
        <rFont val="Calibri"/>
        <family val="2"/>
      </rPr>
      <t>该市场消费者对白片品类有较明显的细分需求（主要为抛型），对日抛的需求更清晰，而月抛的搜索转化率更高；材质上对硅水凝胶有认知和需求；
消费者对品牌有较深的认知，主要搜索品牌为库博、博士伦、拉拜诗与海昌，且搜索转化率高，moody搜索人数不多，且转化效果较差，</t>
    </r>
    <r>
      <rPr>
        <b/>
        <sz val="10.5"/>
        <color rgb="FF2EA121"/>
        <rFont val="Calibri"/>
        <family val="2"/>
      </rPr>
      <t>后续可加强站内外种草，提升moody白片声量</t>
    </r>
    <r>
      <rPr>
        <b/>
        <sz val="10.5"/>
        <color rgb="FF000000"/>
        <rFont val="Calibri"/>
        <family val="2"/>
      </rPr>
      <t>；
从功能词来看，有少部分消费者对散光定制白片有需求，散光白片目前市场较为空白；此外对30片较大规格有需求，对标其他品牌，</t>
    </r>
    <r>
      <rPr>
        <b/>
        <sz val="10.5"/>
        <color rgb="FF2EA121"/>
        <rFont val="Calibri"/>
        <family val="2"/>
      </rPr>
      <t>moody或可增加30片规格包装</t>
    </r>
  </si>
  <si>
    <r>
      <rPr>
        <b/>
        <sz val="9.75"/>
        <color rgb="FF000000"/>
        <rFont val="Calibri"/>
        <family val="2"/>
      </rPr>
      <t xml:space="preserve">moody与拉拜诗白片行业新客整体来源相似，moody人群在配饰、美发、餐饮具与收纳整理有相对明显偏好，集居家与时尚一体；拉拜诗人群在文具、饰品、书籍、女鞋有一定相关性，人群更偏学生党；
</t>
    </r>
    <r>
      <rPr>
        <b/>
        <sz val="9.75"/>
        <color rgb="FF2EA121"/>
        <rFont val="Calibri"/>
        <family val="2"/>
      </rPr>
      <t>后续moody拉新主要可从美妆、家清纸品、女装内衣、3C数码配件等行业进行拉新</t>
    </r>
  </si>
  <si>
    <r>
      <rPr>
        <b/>
        <sz val="10.5"/>
        <color rgb="FF000000"/>
        <rFont val="Calibri"/>
        <family val="2"/>
      </rPr>
      <t>拉拜诗主要竞争库博光学、海昌与优瞳的白片老客，与moody争夺方向基本一致，而moody白片对拉拜诗小粉片人群有一定的吸引力，</t>
    </r>
    <r>
      <rPr>
        <b/>
        <sz val="10.5"/>
        <color rgb="FF2EA121"/>
        <rFont val="Calibri"/>
        <family val="2"/>
      </rPr>
      <t>后续可进行拉拜诗小粉片的老客争夺</t>
    </r>
  </si>
  <si>
    <r>
      <rPr>
        <b/>
        <sz val="10.5"/>
        <color rgb="FF000000"/>
        <rFont val="Calibri"/>
        <family val="2"/>
      </rPr>
      <t xml:space="preserve">拉拜诗爆款小粉片对标moody小蓝片，整体在卖点描述上更细致，功效上具有防晒、抗蛋白沉淀等卖点，moody强调小直径、保湿成分等卖点；
逃离都市对比小桔片，在参数一致的情况下，逃离都市强调量贩装大规格更有性价比且直击消费者需求（长时间佩戴），而小桔片在技术方面更具有优势；
</t>
    </r>
    <r>
      <rPr>
        <b/>
        <sz val="10.5"/>
        <color rgb="FF2EA121"/>
        <rFont val="Calibri"/>
        <family val="2"/>
      </rPr>
      <t>后续小蓝片/小桔片在可与拉拜诗对标，通过推出大规格、或多买多赠/额外加赠等手段，体现更大的竞争力；
根据小蓝片与小粉片评论看，消费者较为关心无异物感及不干涩，可在小蓝片体现无异物感、不干涩等卖点；
小桔片可强化抗UV、不易沉淀蛋白等卖点，并在描述上突出舒适特点（当前参数描述较多，体感描述较少）</t>
    </r>
  </si>
  <si>
    <r>
      <rPr>
        <sz val="10.5"/>
        <color rgb="FF000000"/>
        <rFont val="Calibri"/>
        <family val="2"/>
      </rPr>
      <t xml:space="preserve">
</t>
    </r>
    <r>
      <rPr>
        <sz val="10.5"/>
        <color rgb="FF000000"/>
        <rFont val="Calibri"/>
        <family val="2"/>
      </rPr>
      <t>强调olifilcon材质，透氧升级
1. 透氧升级（日抛</t>
    </r>
    <r>
      <rPr>
        <b/>
        <sz val="10.5"/>
        <color rgb="FF2EA121"/>
        <rFont val="Calibri"/>
        <family val="2"/>
      </rPr>
      <t>171.4高透氧</t>
    </r>
    <r>
      <rPr>
        <sz val="10.5"/>
        <color rgb="FF1F2329"/>
        <rFont val="Calibri"/>
        <family val="2"/>
      </rPr>
      <t>，月抛187.5</t>
    </r>
    <r>
      <rPr>
        <sz val="10.5"/>
        <color rgb="FF000000"/>
        <rFont val="Calibri"/>
        <family val="2"/>
      </rPr>
      <t>）
2.</t>
    </r>
    <r>
      <rPr>
        <b/>
        <sz val="10.5"/>
        <color rgb="FF2EA121"/>
        <rFont val="Calibri"/>
        <family val="2"/>
      </rPr>
      <t xml:space="preserve"> 规格加倍（量贩装30片规格）</t>
    </r>
    <r>
      <rPr>
        <sz val="10.5"/>
        <color rgb="FF000000"/>
        <rFont val="Calibri"/>
        <family val="2"/>
      </rPr>
      <t xml:space="preserve"> 
3.  </t>
    </r>
    <r>
      <rPr>
        <sz val="10.5"/>
        <color rgb="FF2EA121"/>
        <rFont val="Calibri"/>
        <family val="2"/>
      </rPr>
      <t>47%含水量</t>
    </r>
    <r>
      <rPr>
        <sz val="10.5"/>
        <color rgb="FF000000"/>
        <rFont val="Calibri"/>
        <family val="2"/>
      </rPr>
      <t xml:space="preserve">，水润续航（双重锁水因子）
4、长时佩戴12h
</t>
    </r>
    <r>
      <rPr>
        <sz val="10.5"/>
        <color rgb="FF8F959E"/>
        <rFont val="Calibri"/>
        <family val="2"/>
      </rPr>
      <t>5.抗UV -UV吸收2类（详情页未明显强调）</t>
    </r>
  </si>
  <si>
    <r>
      <rPr>
        <sz val="10.5"/>
        <color rgb="FF000000"/>
        <rFont val="Calibri"/>
        <family val="2"/>
      </rPr>
      <t xml:space="preserve">1. </t>
    </r>
    <r>
      <rPr>
        <b/>
        <sz val="10.5"/>
        <color rgb="FF2EA121"/>
        <rFont val="Calibri"/>
        <family val="2"/>
      </rPr>
      <t xml:space="preserve">裸感上眼（多种维生素营养因子，呵护眼睛健康）
</t>
    </r>
    <r>
      <rPr>
        <sz val="10.5"/>
        <color rgb="FF000000"/>
        <rFont val="Calibri"/>
        <family val="2"/>
      </rPr>
      <t>2. 轻薄减负（镜片边缘薄至0.06mm，</t>
    </r>
    <r>
      <rPr>
        <sz val="10.5"/>
        <color rgb="FF2EA121"/>
        <rFont val="Calibri"/>
        <family val="2"/>
      </rPr>
      <t>拒绝异物感/磨眼感/憋闷感</t>
    </r>
    <r>
      <rPr>
        <sz val="10.5"/>
        <color rgb="FF000000"/>
        <rFont val="Calibri"/>
        <family val="2"/>
      </rPr>
      <t>）
3. 防晒保护（UV吸收2类）
4. 水润舒适（</t>
    </r>
    <r>
      <rPr>
        <b/>
        <sz val="10.5"/>
        <color rgb="FF2EA121"/>
        <rFont val="Calibri"/>
        <family val="2"/>
      </rPr>
      <t>58%高含水，24.7透氧量</t>
    </r>
    <r>
      <rPr>
        <sz val="10.5"/>
        <color rgb="FF000000"/>
        <rFont val="Calibri"/>
        <family val="2"/>
      </rPr>
      <t>）
5. 高清视野（7mm大光学区，抗蛋白沉淀非离子材质）</t>
    </r>
  </si>
  <si>
    <r>
      <rPr>
        <sz val="10.5"/>
        <color rgb="FF000000"/>
        <rFont val="Calibri"/>
        <family val="2"/>
      </rPr>
      <t>强调olifilcon B/A材质，高透氧更缩水更贴合
1.高透氧（</t>
    </r>
    <r>
      <rPr>
        <b/>
        <sz val="10.5"/>
        <color rgb="FFD83931"/>
        <rFont val="Calibri"/>
        <family val="2"/>
      </rPr>
      <t>150透氧量</t>
    </r>
    <r>
      <rPr>
        <sz val="10.5"/>
        <color rgb="FF000000"/>
        <rFont val="Calibri"/>
        <family val="2"/>
      </rPr>
      <t>，高于国际广泛建议透氧量—日抛高6倍，月抛高8倍）
2.更锁水（</t>
    </r>
    <r>
      <rPr>
        <sz val="10.5"/>
        <color rgb="FF2EA121"/>
        <rFont val="Calibri"/>
        <family val="2"/>
      </rPr>
      <t>3重锁水技术</t>
    </r>
    <r>
      <rPr>
        <sz val="10.5"/>
        <color rgb="FF000000"/>
        <rFont val="Calibri"/>
        <family val="2"/>
      </rPr>
      <t>）
3.更贴合（</t>
    </r>
    <r>
      <rPr>
        <sz val="10.5"/>
        <color rgb="FF2EA121"/>
        <rFont val="Calibri"/>
        <family val="2"/>
      </rPr>
      <t>专利镜片设计柔软贴合</t>
    </r>
    <r>
      <rPr>
        <sz val="10.5"/>
        <color rgb="FF000000"/>
        <rFont val="Calibri"/>
        <family val="2"/>
      </rPr>
      <t xml:space="preserve">）
4.12小时续航
</t>
    </r>
    <r>
      <rPr>
        <sz val="10.5"/>
        <color rgb="FF8F959E"/>
        <rFont val="Calibri"/>
        <family val="2"/>
      </rPr>
      <t>5.抗UV -UV吸收2类（详情页未明显强调）
6. 非离子材质-不易沉淀蛋白质（详情页未明显强调）</t>
    </r>
  </si>
  <si>
    <r>
      <rPr>
        <sz val="10.5"/>
        <color rgb="FF000000"/>
        <rFont val="Calibri"/>
        <family val="2"/>
      </rPr>
      <t>1.</t>
    </r>
    <r>
      <rPr>
        <b/>
        <sz val="10.5"/>
        <color rgb="FF2EA121"/>
        <rFont val="Calibri"/>
        <family val="2"/>
      </rPr>
      <t xml:space="preserve">新手友好（清透舒适）
</t>
    </r>
    <r>
      <rPr>
        <sz val="10.5"/>
        <color rgb="FF000000"/>
        <rFont val="Calibri"/>
        <family val="2"/>
      </rPr>
      <t>2.轻薄透气（</t>
    </r>
    <r>
      <rPr>
        <sz val="10.5"/>
        <color rgb="FF2EA121"/>
        <rFont val="Calibri"/>
        <family val="2"/>
      </rPr>
      <t>中心薄至0.04mm</t>
    </r>
    <r>
      <rPr>
        <sz val="10.5"/>
        <color rgb="FF000000"/>
        <rFont val="Calibri"/>
        <family val="2"/>
      </rPr>
      <t>）
3.小直径好摘戴（14.0mm小直径）
3.38%含水量（佩戴更易）
4.水润持久（</t>
    </r>
    <r>
      <rPr>
        <sz val="10.5"/>
        <color rgb="FF2EA121"/>
        <rFont val="Calibri"/>
        <family val="2"/>
      </rPr>
      <t>玻尿酸+海藻糖，双因子锁水保湿</t>
    </r>
    <r>
      <rPr>
        <sz val="10.5"/>
        <color rgb="FF000000"/>
        <rFont val="Calibri"/>
        <family val="2"/>
      </rPr>
      <t>）
4.</t>
    </r>
    <r>
      <rPr>
        <sz val="10.5"/>
        <color rgb="FF2EA121"/>
        <rFont val="Calibri"/>
        <family val="2"/>
      </rPr>
      <t xml:space="preserve">非球面镜片设计（视野更清晰）
</t>
    </r>
    <r>
      <rPr>
        <sz val="10.5"/>
        <color rgb="FF000000"/>
        <rFont val="Calibri"/>
        <family val="2"/>
      </rPr>
      <t>5.</t>
    </r>
    <r>
      <rPr>
        <sz val="10.5"/>
        <color rgb="FF2EA121"/>
        <rFont val="Calibri"/>
        <family val="2"/>
      </rPr>
      <t xml:space="preserve">60度钝角边缘（增进角膜代谢）
</t>
    </r>
    <r>
      <rPr>
        <sz val="10.5"/>
        <color rgb="FF000000"/>
        <rFont val="Calibri"/>
        <family val="2"/>
      </rPr>
      <t>6.</t>
    </r>
    <r>
      <rPr>
        <sz val="10.5"/>
        <color rgb="FF2EA121"/>
        <rFont val="Calibri"/>
        <family val="2"/>
      </rPr>
      <t xml:space="preserve">热固化成型技术（强韧不易破）
</t>
    </r>
    <r>
      <rPr>
        <sz val="10.5"/>
        <color rgb="FF000000"/>
        <rFont val="Calibri"/>
        <family val="2"/>
      </rPr>
      <t>7.抗UV 高透光
8. 非离子材质（不易沉淀蛋白质）</t>
    </r>
  </si>
  <si>
    <r>
      <rPr>
        <b/>
        <sz val="10.5"/>
        <color rgb="FF000000"/>
        <rFont val="Calibri"/>
        <family val="2"/>
      </rPr>
      <t xml:space="preserve">逃离都市日抛：
</t>
    </r>
    <r>
      <rPr>
        <sz val="10.5"/>
        <color rgb="FF000000"/>
        <rFont val="Calibri"/>
        <family val="2"/>
      </rPr>
      <t xml:space="preserve"> 10片2件领券减30元，30片2件领券减50元（10片2盒29/盒，30片2盒89/盒）
 10片买2赠摘戴器+贴纸，4盒加赠收纳盒；30片买2赠摘戴器+香片，4盒加赠气垫梳
</t>
    </r>
    <r>
      <rPr>
        <b/>
        <sz val="10.5"/>
        <color rgb="FF000000"/>
        <rFont val="Calibri"/>
        <family val="2"/>
      </rPr>
      <t xml:space="preserve"> 逃离都市月抛：
</t>
    </r>
    <r>
      <rPr>
        <sz val="10.5"/>
        <color rgb="FF000000"/>
        <rFont val="Calibri"/>
        <family val="2"/>
      </rPr>
      <t xml:space="preserve"> 1件领券减9元，2件领券减38元（2片单盒44/盒，2盒34/盒）
 买即赠摘戴镜盒+护理液，2盒加赠蒸汽眼罩
</t>
    </r>
    <r>
      <rPr>
        <b/>
        <sz val="10.5"/>
        <color rgb="FF000000"/>
        <rFont val="Calibri"/>
        <family val="2"/>
      </rPr>
      <t xml:space="preserve"> light日抛：
</t>
    </r>
    <r>
      <rPr>
        <sz val="10.5"/>
        <color rgb="FF000000"/>
        <rFont val="Calibri"/>
        <family val="2"/>
      </rPr>
      <t xml:space="preserve"> 1件领券减14元，2件领券减38元（30片单盒54/盒，2盒49/盒）
 买即赠摘戴器，2盒加赠清洁湿巾，4盒加赠润眼液
</t>
    </r>
    <r>
      <rPr>
        <b/>
        <sz val="10.5"/>
        <color rgb="FF000000"/>
        <rFont val="Calibri"/>
        <family val="2"/>
      </rPr>
      <t xml:space="preserve"> light半年抛：
</t>
    </r>
    <r>
      <rPr>
        <sz val="10.5"/>
        <color rgb="FF000000"/>
        <rFont val="Calibri"/>
        <family val="2"/>
      </rPr>
      <t xml:space="preserve"> 1片拍2领券减32，拍4领券减64（19/片）
 买2赠镜盒+护理液，买4加赠蒸汽眼罩
</t>
    </r>
    <r>
      <rPr>
        <b/>
        <sz val="10.5"/>
        <color rgb="FF000000"/>
        <rFont val="Calibri"/>
        <family val="2"/>
      </rPr>
      <t xml:space="preserve"> 小粉片日抛：
</t>
    </r>
    <r>
      <rPr>
        <sz val="10.5"/>
        <color rgb="FF000000"/>
        <rFont val="Calibri"/>
        <family val="2"/>
      </rPr>
      <t xml:space="preserve"> 30片4件领券减104元，20片4件领券减92元（30片4盒69/盒，20片4盒62/盒）
 30片买2赠清洁湿巾，4盒加赠润眼液；20片买2赠收纳盒，4盒加赠魔法书收纳盒</t>
    </r>
  </si>
  <si>
    <r>
      <rPr>
        <b/>
        <sz val="10.5"/>
        <color rgb="FF000000"/>
        <rFont val="Calibri"/>
        <family val="2"/>
      </rPr>
      <t xml:space="preserve">小蓝片日抛：
</t>
    </r>
    <r>
      <rPr>
        <sz val="10.5"/>
        <color rgb="FF000000"/>
        <rFont val="Calibri"/>
        <family val="2"/>
      </rPr>
      <t xml:space="preserve"> 1件减10元，2件减40元（10片单盒49/盒，2盒39/盒）
 买即赠湿巾+取戴器
</t>
    </r>
    <r>
      <rPr>
        <b/>
        <sz val="10.5"/>
        <color rgb="FF000000"/>
        <rFont val="Calibri"/>
        <family val="2"/>
      </rPr>
      <t xml:space="preserve"> 小蓝片月抛：
</t>
    </r>
    <r>
      <rPr>
        <sz val="10.5"/>
        <color rgb="FF000000"/>
        <rFont val="Calibri"/>
        <family val="2"/>
      </rPr>
      <t xml:space="preserve"> 2件减20元，3件减60元（2片单盒49.9/盒，2盒29.9/盒，3盒29.9/盒）
 买即赠取戴器+双联盒+护理液60ml
</t>
    </r>
    <r>
      <rPr>
        <b/>
        <sz val="10.5"/>
        <color rgb="FF000000"/>
        <rFont val="Calibri"/>
        <family val="2"/>
      </rPr>
      <t xml:space="preserve"> 小桔片日抛：
</t>
    </r>
    <r>
      <rPr>
        <sz val="10.5"/>
        <color rgb="FF000000"/>
        <rFont val="Calibri"/>
        <family val="2"/>
      </rPr>
      <t xml:space="preserve"> 1件减20元，2件减50元（10片单盒89/盒，2盒74/盒）
 买即赠湿巾+取戴器
</t>
    </r>
    <r>
      <rPr>
        <b/>
        <sz val="10.5"/>
        <color rgb="FF000000"/>
        <rFont val="Calibri"/>
        <family val="2"/>
      </rPr>
      <t xml:space="preserve"> 小桔片月抛：
</t>
    </r>
    <r>
      <rPr>
        <sz val="10.5"/>
        <color rgb="FF000000"/>
        <rFont val="Calibri"/>
        <family val="2"/>
      </rPr>
      <t xml:space="preserve"> 1件减30元，2件减70元（6片单盒119/盒，2盒114/盒）
 买即赠取戴器+双联盒+护理液60m</t>
    </r>
  </si>
  <si>
    <r>
      <rPr>
        <b/>
        <sz val="10.5"/>
        <color rgb="FF000000"/>
        <rFont val="Calibri"/>
        <family val="2"/>
      </rPr>
      <t>从渠道上看，拉拜诗白片流量来源主要为手淘搜索、站内效果广告，大促期较平销期投入增加，大促期更获得了较多的手淘推荐的流量；
拉拜诗白片整体付费流量占全店付费流量20-27%，说明在白片方面有较大的投入，而moody在白片付费流量上占比仅5%左右；
在付费流量量级上，不管是效果广告、品牌广告、还是站外广告，拉拜诗白片流量均明显高于moody，整体付费流量在moody的4倍左右，且流量转化率较moody高；
moody渗透白片市场，</t>
    </r>
    <r>
      <rPr>
        <b/>
        <sz val="10.5"/>
        <color rgb="FF2EA121"/>
        <rFont val="Calibri"/>
        <family val="2"/>
      </rPr>
      <t>可提升在白片的费用比例，在站外种草，同时站内通过付费媒体承接更精准的搜索流量，站内可在直通车、引力魔方、万相台、直播等渠道增加投入</t>
    </r>
  </si>
  <si>
    <r>
      <rPr>
        <b/>
        <sz val="10.5"/>
        <color rgb="FF000000"/>
        <rFont val="Calibri"/>
        <family val="2"/>
      </rPr>
      <t xml:space="preserve">抖音平台上，moody整体种草数量及内容互动情况不如拉拜诗，种草单品基本为彩片；
小红书平台，搜索moody靠前的笔记差评居多，小蓝片有达人种草的笔记，但时间以22年为主，23年笔记较少；而拉拜诗小粉片持续进行种草，近期种草情况更明显，整体以达人种草为主，主要分享开箱/包装/赠品等，突出包装颜值、性价比高等特点，如文案体现出门一次3r；
</t>
    </r>
    <r>
      <rPr>
        <b/>
        <sz val="10.5"/>
        <color rgb="FF2EA121"/>
        <rFont val="Calibri"/>
        <family val="2"/>
      </rPr>
      <t>后续推广小蓝片需在小红书处理差评，并增加白片小红书种草笔记与抖音种草内容的投入</t>
    </r>
  </si>
  <si>
    <t>白片行业趋势</t>
  </si>
  <si>
    <t>moody后续方向</t>
  </si>
  <si>
    <t>1、moody可拓展白片市场作为品牌第二增长曲线，由于45元以下市场与45-75元市场消费者较为相似，核心进攻45-75元的日抛月抛市场，后续再考虑拓展45元以下市场
2、后续针对白片与彩片分别进行拉新</t>
  </si>
  <si>
    <t>moody白片运营方向</t>
  </si>
  <si>
    <t>小蓝片</t>
  </si>
  <si>
    <t>小桔片</t>
  </si>
  <si>
    <t>新品（后续拓展）</t>
  </si>
  <si>
    <t>价格带</t>
  </si>
  <si>
    <t>45-75元</t>
  </si>
  <si>
    <t>75-105元</t>
  </si>
  <si>
    <t>0-45元</t>
  </si>
  <si>
    <t>目标人群</t>
  </si>
  <si>
    <t>18-29岁、L2-L4的中等消费能力年轻人群</t>
  </si>
  <si>
    <t>18-34岁、L3-L5、1-3线城市的高消都市人群</t>
  </si>
  <si>
    <t>18-29岁、L1-L3中低消人群</t>
  </si>
  <si>
    <t>人群拉新方向</t>
  </si>
  <si>
    <t>1.跨品类拉新：美妆、家清纸品、女装内衣、3C数码配件
2.竞品争夺：进攻拉拜诗、海昌、库博光学等品牌潜老客
3.品牌老客输血：180天沉寂彩片人群召回，引导购买白片</t>
  </si>
  <si>
    <t>/</t>
  </si>
  <si>
    <t>货品优化</t>
  </si>
  <si>
    <t>1.日抛产品可增加30片规格及多买多赠机制；
2.除了新手好上手的特点，可强调无异物感/不干涩的特点</t>
  </si>
  <si>
    <t>可强化抗UV、不易沉淀蛋白等卖点，并在描述上突出舒适特点（当前参数描述较多，体感描述较少）</t>
  </si>
  <si>
    <t>拓展新品</t>
  </si>
  <si>
    <t>投放建议</t>
  </si>
  <si>
    <t>1.站内付费广告增加投入，主要为直通车、万相台、引力魔方渠道；白片整体投放费比可提升至15-20%
2.优化白片目标人群标签，精准投放</t>
  </si>
  <si>
    <t>内容投放</t>
  </si>
  <si>
    <t>种草沟通方向：新手好上手、无异物感、不干涩</t>
  </si>
  <si>
    <t>种草沟通方向：硅水凝胶优势（高透氧）、47%含水黄金比例（含水量不是越高越好）、3重锁水因子不干眼</t>
  </si>
  <si>
    <t>1.淘内短视频投放：加上布局小蓝片/小桔片短视频（逛逛、首猜等），大促蓄水期可增加超级短视频少量投入
2.直播货品优化：店播加强布局小蓝片/小桔片产品，拉长讲解时长，可增加额外促销机制（闪降、秒杀等）
3.小红书/抖音等渠道种草：持续进行达人种草，大促节点加强种草力度；优化小红书舆情内容</t>
  </si>
  <si>
    <t>营销活动</t>
  </si>
  <si>
    <t>1.大促期间增加投入
2.多件多折、活动满减满赠、会员专享等机制</t>
  </si>
  <si>
    <t>销售概况</t>
  </si>
  <si>
    <t>白片市场23年整体呈现增长，主要由购买人数增长驱动，客单价略微下滑；
白片市场在下半年同比增长，消费者整体需求上升（搜索人数），Q2/Q4大促季大盘生意与消费者体量增长明显</t>
  </si>
  <si>
    <t>GMV</t>
  </si>
  <si>
    <t>2023年TTL</t>
  </si>
  <si>
    <t>白片大盘</t>
  </si>
  <si>
    <t>同比</t>
  </si>
  <si>
    <t>搜索人数</t>
  </si>
  <si>
    <t>购买人数</t>
  </si>
  <si>
    <t>客单价</t>
  </si>
  <si>
    <t>分价格带趋势</t>
  </si>
  <si>
    <t>75元以下白片市场有较大的份额，且呈现较快的增速，此外，135元以上市场份额也较大，呈增长趋势，但消费者量级较少</t>
  </si>
  <si>
    <t>&lt;45元</t>
  </si>
  <si>
    <t>45元-75元</t>
  </si>
  <si>
    <t>75元-105元</t>
  </si>
  <si>
    <t>105元-135元</t>
  </si>
  <si>
    <t>&gt;=135元</t>
  </si>
  <si>
    <t>GMV占比</t>
  </si>
  <si>
    <t>购买人数占比</t>
  </si>
  <si>
    <t>分价格带抛型渗透</t>
  </si>
  <si>
    <t>日抛购买人数</t>
  </si>
  <si>
    <t>月抛购买人数</t>
  </si>
  <si>
    <t>季抛购买人数</t>
  </si>
  <si>
    <t>半年抛购买人数</t>
  </si>
  <si>
    <t>年抛购买人数</t>
  </si>
  <si>
    <t>TTL</t>
  </si>
  <si>
    <t>日抛购买占比</t>
  </si>
  <si>
    <t>月抛购买占比</t>
  </si>
  <si>
    <t>季抛购买占比</t>
  </si>
  <si>
    <t>半年抛购买占比</t>
  </si>
  <si>
    <t>年抛购买占比</t>
  </si>
  <si>
    <t>分价格带抛型市场格局</t>
  </si>
  <si>
    <t>moody白片主要集中在75元以下，拉拜诗白片排名较高，抛型以日抛为主，moody可对标拉拜诗，在45-75元日抛市场进行拓展</t>
  </si>
  <si>
    <t>白片日抛 销售金额TOP15品牌</t>
  </si>
  <si>
    <t>白片月抛 销售金额TOP15品牌</t>
  </si>
  <si>
    <t>排名</t>
  </si>
  <si>
    <t>排名同比变化</t>
  </si>
  <si>
    <t>品牌</t>
  </si>
  <si>
    <t>GMV占比同比</t>
  </si>
  <si>
    <t>购买渗透</t>
  </si>
  <si>
    <t>渗透同比</t>
  </si>
  <si>
    <t>-</t>
  </si>
  <si>
    <t>海昌</t>
  </si>
  <si>
    <t>库博光学</t>
  </si>
  <si>
    <t>博士伦</t>
  </si>
  <si>
    <t>LaPeche/拉拜诗</t>
  </si>
  <si>
    <t>HORIEN/海俪恩</t>
  </si>
  <si>
    <t>优瞳（隐形眼镜）</t>
  </si>
  <si>
    <t>爱尔康</t>
  </si>
  <si>
    <t>Pegavision/晶硕</t>
  </si>
  <si>
    <t>Moody</t>
  </si>
  <si>
    <t>ACUVUE/安视优</t>
  </si>
  <si>
    <t>Miacare/美若康</t>
  </si>
  <si>
    <t>卫康</t>
  </si>
  <si>
    <t>CooperVision/库博光学</t>
  </si>
  <si>
    <t>SAP/思汉普</t>
  </si>
  <si>
    <t>N/A</t>
  </si>
  <si>
    <t>韩姬儿</t>
  </si>
  <si>
    <t>MM（眼镜）</t>
  </si>
  <si>
    <t>依视明</t>
  </si>
  <si>
    <t>OPHTHALAB</t>
  </si>
  <si>
    <t>强生</t>
  </si>
  <si>
    <t>BeeHeartB</t>
  </si>
  <si>
    <t>可糖</t>
  </si>
  <si>
    <t>可啦啦</t>
  </si>
  <si>
    <t>视康</t>
  </si>
  <si>
    <t>米如</t>
  </si>
  <si>
    <t>傲视</t>
  </si>
  <si>
    <t>独爱</t>
  </si>
  <si>
    <t>库博</t>
  </si>
  <si>
    <t>CLB/科莱博</t>
  </si>
  <si>
    <t>KNOX/诺思</t>
  </si>
  <si>
    <t>Zeiss/蔡司</t>
  </si>
  <si>
    <t>Urit</t>
  </si>
  <si>
    <t>分价格带抛型购买人群画像</t>
  </si>
  <si>
    <t>2023年</t>
  </si>
  <si>
    <t>抛型</t>
  </si>
  <si>
    <t>日抛</t>
  </si>
  <si>
    <t>月抛</t>
  </si>
  <si>
    <t>人群量级</t>
  </si>
  <si>
    <t>预测性别</t>
  </si>
  <si>
    <t>男</t>
  </si>
  <si>
    <t>女</t>
  </si>
  <si>
    <t>预测年龄</t>
  </si>
  <si>
    <t>[18,24]</t>
  </si>
  <si>
    <t>[25,29]</t>
  </si>
  <si>
    <t>[30,34]</t>
  </si>
  <si>
    <t>[35,39]</t>
  </si>
  <si>
    <t>&gt;=40</t>
  </si>
  <si>
    <t>预测城市等级</t>
  </si>
  <si>
    <t>[5,6]</t>
  </si>
  <si>
    <t>预测购买力</t>
  </si>
  <si>
    <t>L1</t>
  </si>
  <si>
    <t>L2</t>
  </si>
  <si>
    <t>L3</t>
  </si>
  <si>
    <t>L4</t>
  </si>
  <si>
    <t>L5</t>
  </si>
  <si>
    <t>隐形眼镜类目人群</t>
  </si>
  <si>
    <t>活力小鲜肉</t>
  </si>
  <si>
    <t>高级小仙女</t>
  </si>
  <si>
    <t>小镇跟风少女</t>
  </si>
  <si>
    <t>小城小康少女</t>
  </si>
  <si>
    <t>精致丽人</t>
  </si>
  <si>
    <t>新贵女青年</t>
  </si>
  <si>
    <t>2022年</t>
  </si>
  <si>
    <t>白片市场容量预测</t>
  </si>
  <si>
    <t>白片市场整体呈现 较好的增长趋势，23年消费者量级同比增长8%，预测24年moody白片消费者量级达23.5万，白片生意规模1952万元，较23年增长21%</t>
  </si>
  <si>
    <t>销售金额</t>
  </si>
  <si>
    <t>1月</t>
  </si>
  <si>
    <t>2月</t>
  </si>
  <si>
    <t>3月</t>
  </si>
  <si>
    <t>4月</t>
  </si>
  <si>
    <t>5月</t>
  </si>
  <si>
    <t>6月</t>
  </si>
  <si>
    <t>7月</t>
  </si>
  <si>
    <t>8月</t>
  </si>
  <si>
    <t>9月</t>
  </si>
  <si>
    <t>10月</t>
  </si>
  <si>
    <t>11月</t>
  </si>
  <si>
    <t>12月</t>
  </si>
  <si>
    <t>去重系数</t>
  </si>
  <si>
    <t>环比</t>
  </si>
  <si>
    <t>同比增长</t>
  </si>
  <si>
    <t>按环比推算</t>
  </si>
  <si>
    <t>按同比推算</t>
  </si>
  <si>
    <t>moody白片</t>
  </si>
  <si>
    <t>推算下一年</t>
  </si>
  <si>
    <t>预计生意规模</t>
  </si>
  <si>
    <t>行业新客</t>
  </si>
  <si>
    <t>行业老客</t>
  </si>
  <si>
    <t>品牌行业老客转化率</t>
  </si>
  <si>
    <t>*品牌行业老客转化率=2023年moody行业老客购买人数/2022年行业购买人数</t>
  </si>
  <si>
    <t>按品牌行业老客转化率推算下一年moody转化行业老客人数，进而推估行业新客人数</t>
  </si>
  <si>
    <t>白片行业人群彩片购买趋势</t>
  </si>
  <si>
    <t>白片行业</t>
  </si>
  <si>
    <t>23年Q1</t>
  </si>
  <si>
    <t>23年Q2</t>
  </si>
  <si>
    <t>23年Q3</t>
  </si>
  <si>
    <t>23年Q4</t>
  </si>
  <si>
    <t>人数环比</t>
  </si>
  <si>
    <t>仅复购白片</t>
  </si>
  <si>
    <t>仅购买彩片</t>
  </si>
  <si>
    <t>同时购买白片彩片</t>
  </si>
  <si>
    <t>购买占比</t>
  </si>
  <si>
    <t>占比变化</t>
  </si>
  <si>
    <t>季度购买白片人数</t>
  </si>
  <si>
    <t>22年Q4</t>
  </si>
  <si>
    <t>复购白片</t>
  </si>
  <si>
    <t>购买彩片</t>
  </si>
  <si>
    <t>22年Q3白片购买人数</t>
  </si>
  <si>
    <t>22年Q4白片购买人数</t>
  </si>
  <si>
    <t>拉拜诗</t>
  </si>
  <si>
    <t>白片与彩片消费者画像对比（确定目标人群）</t>
  </si>
  <si>
    <t>moody白片短期内核心目标人群为18-29岁、购买力L2-L4的女性人群；
白片行业人群相较于彩片，男性占比相对高，人群较为成熟，消费能力相当，23年白片人群具有年轻化、但低消费能力的趋势；
moody白片消费者较彩片更年轻，消费能力偏低，但逐渐呈现熟龄、高消费能力的趋势，与白片行业人群趋势相反。</t>
  </si>
  <si>
    <t>行业</t>
  </si>
  <si>
    <t>moody</t>
  </si>
  <si>
    <t>品类</t>
  </si>
  <si>
    <t>白片</t>
  </si>
  <si>
    <t>彩片</t>
  </si>
  <si>
    <t>45-75元市场年轻中消（18-24岁、L2-L4)人群搜索词分析</t>
  </si>
  <si>
    <t>总搜索人次</t>
  </si>
  <si>
    <t>搜索词分类</t>
  </si>
  <si>
    <t>搜索人次</t>
  </si>
  <si>
    <t>搜索占比</t>
  </si>
  <si>
    <t>搜索转化率</t>
  </si>
  <si>
    <t>购买</t>
  </si>
  <si>
    <t>品类大词</t>
  </si>
  <si>
    <t>品类细分词</t>
  </si>
  <si>
    <t>品牌词</t>
  </si>
  <si>
    <t>长尾词/功能词</t>
  </si>
  <si>
    <t>搜索抛型词分类</t>
  </si>
  <si>
    <t>搜索品牌词分类</t>
  </si>
  <si>
    <t>半年抛</t>
  </si>
  <si>
    <t>季抛</t>
  </si>
  <si>
    <t>年抛</t>
  </si>
  <si>
    <t>周抛</t>
  </si>
  <si>
    <t>安视优</t>
  </si>
  <si>
    <t>双周抛</t>
  </si>
  <si>
    <t>美若康</t>
  </si>
  <si>
    <t>搜索材质词分类</t>
  </si>
  <si>
    <t>海俪恩</t>
  </si>
  <si>
    <t>硅水凝胶</t>
  </si>
  <si>
    <t>优瞳</t>
  </si>
  <si>
    <t>晶硕</t>
  </si>
  <si>
    <t>搜索场景词分类</t>
  </si>
  <si>
    <t>欧舒天</t>
  </si>
  <si>
    <t>散光</t>
  </si>
  <si>
    <t>beeheartb</t>
  </si>
  <si>
    <t>30片（大规格）</t>
  </si>
  <si>
    <t>小直径</t>
  </si>
  <si>
    <t>硬性</t>
  </si>
  <si>
    <t>菲士康</t>
  </si>
  <si>
    <t>高含水</t>
  </si>
  <si>
    <t>博乐纯</t>
  </si>
  <si>
    <t>定制</t>
  </si>
  <si>
    <t>45-75元市场18-29岁、L2-L4人群购买品牌与单品偏好</t>
  </si>
  <si>
    <t>目标消费者近一年偏好库博光学、海昌、拉拜诗等品牌；单品上拉拜诗小粉片日抛有较大的消费者体量，偏好产品以日抛为主</t>
  </si>
  <si>
    <t>近365天购买白片</t>
  </si>
  <si>
    <t>占比</t>
  </si>
  <si>
    <t xml:space="preserve">      库博光学 </t>
  </si>
  <si>
    <t xml:space="preserve">      海昌 </t>
  </si>
  <si>
    <t xml:space="preserve">      LaPeche/拉拜诗 </t>
  </si>
  <si>
    <t xml:space="preserve">      HORIEN/海俪恩 </t>
  </si>
  <si>
    <t xml:space="preserve">      博士伦 </t>
  </si>
  <si>
    <t xml:space="preserve">      ACUVUE/安视优 </t>
  </si>
  <si>
    <t xml:space="preserve">      爱尔康 </t>
  </si>
  <si>
    <t xml:space="preserve">      优瞳（隐形眼镜） </t>
  </si>
  <si>
    <t xml:space="preserve">      Pegavision/晶硕 </t>
  </si>
  <si>
    <t xml:space="preserve">      强生 </t>
  </si>
  <si>
    <t>单品</t>
  </si>
  <si>
    <t>【日抛】【拉拜诗】三丽鸥联名小粉片</t>
  </si>
  <si>
    <t>【月抛】【海昌】Flyone系列</t>
  </si>
  <si>
    <t>【日抛】【优瞳】零感</t>
  </si>
  <si>
    <t>【日抛】【海昌】睛靓美日30片</t>
  </si>
  <si>
    <t>【日抛】【晶硕】小粉片</t>
  </si>
  <si>
    <t>【日抛】【安视优】小泪片</t>
  </si>
  <si>
    <t>【月抛】【库博光学】倍明视倍新</t>
  </si>
  <si>
    <t>【日抛】【海俪恩】氧眼清眸</t>
  </si>
  <si>
    <t>【月抛】【海昌】蓝Buff</t>
  </si>
  <si>
    <t>moody vs拉拜诗白片增长情况</t>
  </si>
  <si>
    <t>moody白片生意略微增长，但购买人数与搜索人数下滑明显，生意主要靠购买频次驱动；拉拜诗在站内外有明显种草行为，因此搜索人数增长，且搜索转化增长，驱动白片生意提升明显;
moody客单价较拉拜诗明显更高，客单相差45元</t>
  </si>
  <si>
    <t>GMV指数</t>
  </si>
  <si>
    <t>23年官旗实际销售额</t>
  </si>
  <si>
    <t>销量指数</t>
  </si>
  <si>
    <t>平均价格指数</t>
  </si>
  <si>
    <t>购买频次</t>
  </si>
  <si>
    <t>搜索人数指数</t>
  </si>
  <si>
    <t>*数据来源：策略中心细分市场</t>
  </si>
  <si>
    <t>moody vs拉拜诗在核心价格带的渗透率与竞争力</t>
  </si>
  <si>
    <t>23年拉拜诗白片渗透率高于moody，且同比有非常明显的增长，尤其是低价格带，主要通过light系列渗透低价格带，小粉片与逃离都市渗透45-75元价格带；
近期拉拜诗白片浏览人数远高于moody，并有较高的转化率，由于价格因素，重叠浏览人群在拉拜诗白片的转化率更高</t>
  </si>
  <si>
    <t>人数同比</t>
  </si>
  <si>
    <t>light、小粉片日抛10片</t>
  </si>
  <si>
    <t>小粉片日抛30片、逃离都市</t>
  </si>
  <si>
    <t>22年</t>
  </si>
  <si>
    <t>*时间：2023年</t>
  </si>
  <si>
    <t>浏览人数</t>
  </si>
  <si>
    <t>转化率</t>
  </si>
  <si>
    <t>同时浏览量级</t>
  </si>
  <si>
    <t>*时间：近3个月</t>
  </si>
  <si>
    <t>moody vs拉拜诗白片消费者结构</t>
  </si>
  <si>
    <t>23年moody与拉拜诗白片消费者均以新客为主，moody的品牌彩片老客占比更高，而白片品类新客与品类老客占比较低；拉拜诗在23年进行白片人群拉新与竞品争夺</t>
  </si>
  <si>
    <t>品牌新客</t>
  </si>
  <si>
    <t>白片品类新客</t>
  </si>
  <si>
    <t>白片品类老客</t>
  </si>
  <si>
    <t>品牌老客</t>
  </si>
  <si>
    <t>品牌白片老客</t>
  </si>
  <si>
    <t>品牌彩片老客</t>
  </si>
  <si>
    <t>近180天品牌白片品类新客来源</t>
  </si>
  <si>
    <t>跨类目</t>
  </si>
  <si>
    <t>TGI</t>
  </si>
  <si>
    <t>美容护肤/美体/精油</t>
  </si>
  <si>
    <t>洗护清洁剂/卫生巾/纸/香薰</t>
  </si>
  <si>
    <t>女装/女士精品</t>
  </si>
  <si>
    <t>3C数码配件</t>
  </si>
  <si>
    <t>女士内衣/男士内衣/家居服</t>
  </si>
  <si>
    <t>彩妆/香水/美妆工具</t>
  </si>
  <si>
    <t>零食/坚果/特产</t>
  </si>
  <si>
    <t>移动/联通/电信充值中心</t>
  </si>
  <si>
    <t>粮油调味/速食/干货/烘焙</t>
  </si>
  <si>
    <t>家庭/个人清洁工具</t>
  </si>
  <si>
    <t>咖啡/麦片/冲饮</t>
  </si>
  <si>
    <t>居家日用</t>
  </si>
  <si>
    <t>服饰配件/皮带/帽子/围巾</t>
  </si>
  <si>
    <t>文具电教/文化用品/商务用品</t>
  </si>
  <si>
    <t>餐饮具</t>
  </si>
  <si>
    <t>饰品/流行首饰/时尚饰品新</t>
  </si>
  <si>
    <t>书籍/杂志/报纸</t>
  </si>
  <si>
    <t>美发护发/假发</t>
  </si>
  <si>
    <t>其他</t>
  </si>
  <si>
    <t>收纳整理</t>
  </si>
  <si>
    <t>居家布艺</t>
  </si>
  <si>
    <t>女鞋</t>
  </si>
  <si>
    <t>男装</t>
  </si>
  <si>
    <t>医疗器械</t>
  </si>
  <si>
    <t>水产肉类/新鲜蔬果/熟食</t>
  </si>
  <si>
    <t>户外/登山/野营/旅行用品</t>
  </si>
  <si>
    <t>*排名按占比降序排列</t>
  </si>
  <si>
    <t>红字为相对靠前行业</t>
  </si>
  <si>
    <t>近180天品牌白片竞品来源（前180天购买白片）</t>
  </si>
  <si>
    <t>近180天竞品转化</t>
  </si>
  <si>
    <t xml:space="preserve"> </t>
  </si>
  <si>
    <t>【日抛】【拉拜诗】小粉片</t>
  </si>
  <si>
    <t>【日抛】【库博光学】欧柯视</t>
  </si>
  <si>
    <t>【日抛】【海昌】硅水凝胶高透氧</t>
  </si>
  <si>
    <t>【日抛】【优瞳】零感派样</t>
  </si>
  <si>
    <t>【日抛】【海昌】睛靓美日15片</t>
  </si>
  <si>
    <t>【日抛】【库博光学】倍明视</t>
  </si>
  <si>
    <t>【半年抛】【海昌】Clear Easy</t>
  </si>
  <si>
    <t>【季抛】【海俪恩】润氧系列</t>
  </si>
  <si>
    <t>【日抛】【优瞳】零感U先</t>
  </si>
  <si>
    <t xml:space="preserve">moody vs拉拜诗货品分析 </t>
  </si>
  <si>
    <t>产品</t>
  </si>
  <si>
    <t>小蓝片日抛</t>
  </si>
  <si>
    <t>小蓝片月抛</t>
  </si>
  <si>
    <t>小桔片日抛</t>
  </si>
  <si>
    <t>小桔片月抛</t>
  </si>
  <si>
    <t>小粉片日抛</t>
  </si>
  <si>
    <t>逃离都市日抛</t>
  </si>
  <si>
    <t>逃离都市月抛</t>
  </si>
  <si>
    <t>light日抛</t>
  </si>
  <si>
    <t>light半年抛</t>
  </si>
  <si>
    <t>图片</t>
  </si>
  <si>
    <t>材质</t>
  </si>
  <si>
    <t>水凝胶</t>
  </si>
  <si>
    <t>价格/规格</t>
  </si>
  <si>
    <t>2件到手价39元/10片</t>
  </si>
  <si>
    <t>3件到手价29.9元/3片</t>
  </si>
  <si>
    <t>2件到手价74元/10片</t>
  </si>
  <si>
    <t>2件到手价69元/3片</t>
  </si>
  <si>
    <t>4盒到手价62元/20片；69/30片</t>
  </si>
  <si>
    <t>2盒到手价29元/10片
2盒到手价89元/30片</t>
  </si>
  <si>
    <t>2盒到手价19元/1片</t>
  </si>
  <si>
    <t>2盒到手价49元/30片
到手价19.9元/10片</t>
  </si>
  <si>
    <t>4盒到手价19元/1片</t>
  </si>
  <si>
    <t>规格</t>
  </si>
  <si>
    <t>10片/20片</t>
  </si>
  <si>
    <t>3片/6片</t>
  </si>
  <si>
    <t>5片/10片</t>
  </si>
  <si>
    <t>20片/30片</t>
  </si>
  <si>
    <t>10片/30片</t>
  </si>
  <si>
    <t>1片/2片</t>
  </si>
  <si>
    <t>30片</t>
  </si>
  <si>
    <t>含水量</t>
  </si>
  <si>
    <t>38%/55%</t>
  </si>
  <si>
    <t>透氧量</t>
  </si>
  <si>
    <t>15.0/18.3</t>
  </si>
  <si>
    <t>营销</t>
  </si>
  <si>
    <t>美乐蒂联名</t>
  </si>
  <si>
    <t>大耳狗联名</t>
  </si>
  <si>
    <t>卖点</t>
  </si>
  <si>
    <t>1. 两种含水量满足不同人群需求
2. 防晒保护（UV吸收2类）
3. 湿热灭菌
4. 更适合亚洲人的弧度设计</t>
  </si>
  <si>
    <t>1.防晒保护（UV吸收2类）
2.湿热灭菌
3. 更适合亚洲人的弧度设计
4. 保湿老选手（38%低含水）
5. 护理便捷（非离子材质拒绝蛋白沉淀）</t>
  </si>
  <si>
    <t>绿色为货品详情页强调或优势卖点</t>
  </si>
  <si>
    <t>透氧量单位：x10⁻⁹(cm/s)[(mLO₂/mLxhPa)]</t>
  </si>
  <si>
    <t>白片各系列消费者购买画像对比</t>
  </si>
  <si>
    <t>小蓝片消费者主要以29岁以下、L2-L4人群为主，小桔片消费者相对更熟龄化，偏一二线高线城市，消费能力更高；
对比小蓝片，拉拜诗小粉片的人群整体画像与小蓝片接近，但在年龄上更具年轻化，消费能力略微偏低；
对比小桔片，逃离都市消费者明显年轻，城市更下沉，消费能力也明显偏低</t>
  </si>
  <si>
    <t>L5以上</t>
  </si>
  <si>
    <t>拉拜诗白片各指标月度趋势</t>
  </si>
  <si>
    <t>拉拜诗白片销售额逐渐增长，在下半年发力，有明显提升；其中访客人数持续攀升，尤其在大促蓄水及大促月，有较多流量引入</t>
  </si>
  <si>
    <t>销售额</t>
  </si>
  <si>
    <t>访客人数</t>
  </si>
  <si>
    <t>moody vs拉拜诗白片大促与平销期流量结构</t>
  </si>
  <si>
    <t>渠道来源</t>
  </si>
  <si>
    <t>10-11月</t>
  </si>
  <si>
    <t>8-9月</t>
  </si>
  <si>
    <t>渠道大类</t>
  </si>
  <si>
    <t>细分渠道</t>
  </si>
  <si>
    <t>访客</t>
  </si>
  <si>
    <t>访客占比</t>
  </si>
  <si>
    <t>全店核心付费渠道</t>
  </si>
  <si>
    <t>白片核心付费渠道</t>
  </si>
  <si>
    <t>白片付费渠道在全店占比</t>
  </si>
  <si>
    <t>效果广告</t>
  </si>
  <si>
    <t>直通车</t>
  </si>
  <si>
    <t>引力魔方</t>
  </si>
  <si>
    <t>万相台</t>
  </si>
  <si>
    <t>品牌广告</t>
  </si>
  <si>
    <t>站外广告</t>
  </si>
  <si>
    <t>淘宝客</t>
  </si>
  <si>
    <t>流量宝</t>
  </si>
  <si>
    <t>平台流量</t>
  </si>
  <si>
    <t>手淘搜索</t>
  </si>
  <si>
    <t>手淘推荐</t>
  </si>
  <si>
    <t>手淘淘宝直播</t>
  </si>
  <si>
    <t>*核心付费渠道包含：直通车、引力魔方、万相台、品牌专区、品牌特秀、UD投放、淘宝客、流量宝</t>
  </si>
  <si>
    <t>抖音/小红书平台内容种草情况</t>
  </si>
  <si>
    <t>种草视频</t>
  </si>
  <si>
    <t>点赞增量</t>
  </si>
  <si>
    <t>评论增量</t>
  </si>
  <si>
    <t>分享增量</t>
  </si>
  <si>
    <t>moody种草视频</t>
  </si>
  <si>
    <t>拉拜诗种草视频</t>
  </si>
  <si>
    <t>小红书种草情况</t>
  </si>
  <si>
    <t>moody小蓝片：搜索moody靠前的笔记差评居多，小蓝片有达人种草的笔记，但时间以22年为主，23年笔记较少</t>
  </si>
  <si>
    <t>拉拜诗小粉片：有部分差评笔记，但整体以达人种草为主，主要分享开箱/包装/赠品等，突出包装颜值、性价比高等特点，且时间点从22-23年长期进行种草</t>
  </si>
  <si>
    <t>营销玩法承接（活动/会员）</t>
  </si>
  <si>
    <t>moody与拉拜诗白片活动玩法基本为领券立减与买赠，拉拜诗更偏多件立减，旨在提升客单与客件数；
拉拜诗小粉片与逃离都市系列与IP联合，moody暂无；俩店铺在会员活动层面基本为店铺通用权益，暂无白片专属活动</t>
  </si>
  <si>
    <t>店铺活动</t>
  </si>
  <si>
    <t>品牌营销</t>
  </si>
  <si>
    <t>无</t>
  </si>
  <si>
    <t>小粉片——三丽鸥IP联名
逃离都市——大耳狗IP联名</t>
  </si>
  <si>
    <t>会员权益</t>
  </si>
  <si>
    <t>会员通用权益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</si>
</sst>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76" formatCode="0.0%"/>
    <numFmt numFmtId="177" formatCode="\+0%;\-0%;0%"/>
    <numFmt numFmtId="178" formatCode="\+0;\-0;0"/>
    <numFmt numFmtId="179" formatCode="\+0.0%;\-0.0%;0.0%"/>
    <numFmt numFmtId="180" formatCode="\+0.00%;\-0.00%;0.00%"/>
  </numFmts>
  <fonts count="626" x14ac:knownFonts="1">
    <font>
      <sz val="10"/>
      <color theme="1"/>
      <name val="等线"/>
      <family val="2"/>
      <scheme val="minor"/>
    </font>
    <font>
      <sz val="9.75"/>
      <color rgb="FF000000"/>
      <name val="等线"/>
      <family val="2"/>
      <scheme val="minor"/>
    </font>
    <font>
      <b/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8F959E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b/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FFFFFF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2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2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i/>
      <sz val="10.5"/>
      <color rgb="FF000000"/>
      <name val="等线"/>
      <family val="2"/>
      <scheme val="minor"/>
    </font>
    <font>
      <b/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i/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b/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i/>
      <sz val="10.5"/>
      <color rgb="FF2EA121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sz val="12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i/>
      <sz val="10.5"/>
      <color rgb="FFD8393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D8393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i/>
      <sz val="10.5"/>
      <color rgb="FFD83931"/>
      <name val="等线"/>
      <family val="2"/>
      <scheme val="minor"/>
    </font>
    <font>
      <b/>
      <i/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i/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i/>
      <sz val="10.5"/>
      <color rgb="FF2EA121"/>
      <name val="等线"/>
      <family val="2"/>
      <scheme val="minor"/>
    </font>
    <font>
      <b/>
      <i/>
      <sz val="10.5"/>
      <color rgb="FFD83931"/>
      <name val="等线"/>
      <family val="2"/>
      <scheme val="minor"/>
    </font>
    <font>
      <b/>
      <sz val="10.5"/>
      <color rgb="FF1F2329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i/>
      <sz val="10.5"/>
      <color rgb="FFD8393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i/>
      <sz val="10.5"/>
      <color rgb="FF2EA121"/>
      <name val="等线"/>
      <family val="2"/>
      <scheme val="minor"/>
    </font>
    <font>
      <i/>
      <sz val="10.5"/>
      <color rgb="FFD83931"/>
      <name val="等线"/>
      <family val="2"/>
      <scheme val="minor"/>
    </font>
    <font>
      <i/>
      <sz val="10.5"/>
      <color rgb="FFD83931"/>
      <name val="等线"/>
      <family val="2"/>
      <scheme val="minor"/>
    </font>
    <font>
      <i/>
      <sz val="10.5"/>
      <color rgb="FFD8393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i/>
      <sz val="10.5"/>
      <color rgb="FFD83931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D83931"/>
      <name val="等线"/>
      <family val="2"/>
      <scheme val="minor"/>
    </font>
    <font>
      <i/>
      <sz val="10.5"/>
      <color rgb="FF2EA121"/>
      <name val="等线"/>
      <family val="2"/>
      <scheme val="minor"/>
    </font>
    <font>
      <i/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i/>
      <sz val="10.5"/>
      <color rgb="FFD83931"/>
      <name val="等线"/>
      <family val="2"/>
      <scheme val="minor"/>
    </font>
    <font>
      <b/>
      <i/>
      <sz val="10.5"/>
      <color rgb="FFD83931"/>
      <name val="等线"/>
      <family val="2"/>
      <scheme val="minor"/>
    </font>
    <font>
      <b/>
      <i/>
      <sz val="10.5"/>
      <color rgb="FF2EA121"/>
      <name val="等线"/>
      <family val="2"/>
      <scheme val="minor"/>
    </font>
    <font>
      <b/>
      <i/>
      <sz val="10.5"/>
      <color rgb="FF2EA121"/>
      <name val="等线"/>
      <family val="2"/>
      <scheme val="minor"/>
    </font>
    <font>
      <b/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i/>
      <sz val="10.5"/>
      <color rgb="FFD83931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D83931"/>
      <name val="等线"/>
      <family val="2"/>
      <scheme val="minor"/>
    </font>
    <font>
      <i/>
      <sz val="10.5"/>
      <color rgb="FF1F2329"/>
      <name val="等线"/>
      <family val="2"/>
      <scheme val="minor"/>
    </font>
    <font>
      <i/>
      <sz val="10.5"/>
      <color rgb="FF2EA121"/>
      <name val="等线"/>
      <family val="2"/>
      <scheme val="minor"/>
    </font>
    <font>
      <i/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9.75"/>
      <color rgb="FF000000"/>
      <name val="等线"/>
      <family val="2"/>
      <scheme val="minor"/>
    </font>
    <font>
      <i/>
      <sz val="9.7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9.75"/>
      <color rgb="FF373C43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i/>
      <sz val="10.5"/>
      <color rgb="FF1F2329"/>
      <name val="等线"/>
      <family val="2"/>
      <scheme val="minor"/>
    </font>
    <font>
      <sz val="9.7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9.7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1F2329"/>
      <name val="等线"/>
      <family val="2"/>
      <scheme val="minor"/>
    </font>
    <font>
      <sz val="9.7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F54A45"/>
      <name val="等线"/>
      <family val="2"/>
      <scheme val="minor"/>
    </font>
    <font>
      <i/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FFFFFF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FFFFFF"/>
      <name val="等线"/>
      <family val="2"/>
      <scheme val="minor"/>
    </font>
    <font>
      <b/>
      <i/>
      <sz val="10.5"/>
      <color rgb="FF2EA121"/>
      <name val="等线"/>
      <family val="2"/>
      <scheme val="minor"/>
    </font>
    <font>
      <b/>
      <i/>
      <sz val="10.5"/>
      <color rgb="FFF54A45"/>
      <name val="等线"/>
      <family val="2"/>
      <scheme val="minor"/>
    </font>
    <font>
      <b/>
      <i/>
      <sz val="10.5"/>
      <color rgb="FFF54A45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i/>
      <sz val="10.5"/>
      <color rgb="FF2EA121"/>
      <name val="等线"/>
      <family val="2"/>
      <scheme val="minor"/>
    </font>
    <font>
      <i/>
      <sz val="10.5"/>
      <color rgb="FF2EA121"/>
      <name val="等线"/>
      <family val="2"/>
      <scheme val="minor"/>
    </font>
    <font>
      <i/>
      <sz val="10.5"/>
      <color rgb="FFF54A45"/>
      <name val="等线"/>
      <family val="2"/>
      <scheme val="minor"/>
    </font>
    <font>
      <i/>
      <sz val="10.5"/>
      <color rgb="FFF54A45"/>
      <name val="等线"/>
      <family val="2"/>
      <scheme val="minor"/>
    </font>
    <font>
      <sz val="10.5"/>
      <color rgb="FFFFFFFF"/>
      <name val="等线"/>
      <family val="2"/>
      <scheme val="minor"/>
    </font>
    <font>
      <sz val="10.5"/>
      <color rgb="FF1F2329"/>
      <name val="等线"/>
      <family val="2"/>
      <scheme val="minor"/>
    </font>
    <font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2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FFFFFF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F54A45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i/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9.75"/>
      <color rgb="FF000000"/>
      <name val="等线"/>
      <family val="2"/>
      <scheme val="minor"/>
    </font>
    <font>
      <b/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FFFFFF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2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9.75"/>
      <color rgb="FF8F959E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D83931"/>
      <name val="等线"/>
      <family val="2"/>
      <scheme val="minor"/>
    </font>
    <font>
      <sz val="10.5"/>
      <color rgb="FFD8393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D8393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2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D8393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D83931"/>
      <name val="等线"/>
      <family val="2"/>
      <scheme val="minor"/>
    </font>
    <font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9.7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D8393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D83931"/>
      <name val="等线"/>
      <family val="2"/>
      <scheme val="minor"/>
    </font>
    <font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D83931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9.75"/>
      <color rgb="FF8F959E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8F959E"/>
      <name val="等线"/>
      <family val="2"/>
      <scheme val="minor"/>
    </font>
    <font>
      <sz val="10.5"/>
      <color rgb="FF2EA121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2EA121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FFFFFF"/>
      <name val="等线"/>
      <family val="2"/>
      <scheme val="minor"/>
    </font>
    <font>
      <i/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sz val="10.5"/>
      <color rgb="FFFFFFFF"/>
      <name val="等线"/>
      <family val="2"/>
      <scheme val="minor"/>
    </font>
    <font>
      <sz val="10.5"/>
      <color rgb="FFFFFFFF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8F959E"/>
      <name val="等线"/>
      <family val="2"/>
      <scheme val="minor"/>
    </font>
    <font>
      <sz val="10.5"/>
      <color rgb="FFFFFFFF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FFFFFF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i/>
      <sz val="10.5"/>
      <color rgb="FF000000"/>
      <name val="等线"/>
      <family val="2"/>
      <scheme val="minor"/>
    </font>
    <font>
      <sz val="10.5"/>
      <color rgb="FF000000"/>
      <name val="等线"/>
      <family val="2"/>
      <scheme val="minor"/>
    </font>
    <font>
      <sz val="10.5"/>
      <color rgb="FF1F2329"/>
      <name val="等线"/>
      <family val="2"/>
      <scheme val="minor"/>
    </font>
    <font>
      <sz val="10.5"/>
      <color rgb="FF1F2329"/>
      <name val="等线"/>
      <family val="2"/>
      <scheme val="minor"/>
    </font>
    <font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000000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b/>
      <sz val="10.5"/>
      <color rgb="FF1F2329"/>
      <name val="等线"/>
      <family val="2"/>
      <scheme val="minor"/>
    </font>
    <font>
      <sz val="9.75"/>
      <color rgb="FF000000"/>
      <name val="Calibri"/>
      <family val="2"/>
    </font>
    <font>
      <sz val="9.75"/>
      <color rgb="FF2EA121"/>
      <name val="Calibri"/>
      <family val="2"/>
    </font>
    <font>
      <b/>
      <sz val="9.75"/>
      <color rgb="FF000000"/>
      <name val="Calibri"/>
      <family val="2"/>
    </font>
    <font>
      <b/>
      <sz val="10.5"/>
      <color rgb="FF000000"/>
      <name val="Calibri"/>
      <family val="2"/>
    </font>
    <font>
      <b/>
      <sz val="10.5"/>
      <color rgb="FF2EA121"/>
      <name val="Calibri"/>
      <family val="2"/>
    </font>
    <font>
      <b/>
      <sz val="12"/>
      <color rgb="FF000000"/>
      <name val="Calibri"/>
      <family val="2"/>
    </font>
    <font>
      <b/>
      <sz val="12"/>
      <color rgb="FF2EA121"/>
      <name val="Calibri"/>
      <family val="2"/>
    </font>
    <font>
      <b/>
      <sz val="9.75"/>
      <color rgb="FF2EA121"/>
      <name val="Calibri"/>
      <family val="2"/>
    </font>
    <font>
      <sz val="10.5"/>
      <color rgb="FF000000"/>
      <name val="Calibri"/>
      <family val="2"/>
    </font>
    <font>
      <sz val="10.5"/>
      <color rgb="FF1F2329"/>
      <name val="Calibri"/>
      <family val="2"/>
    </font>
    <font>
      <sz val="10.5"/>
      <color rgb="FF2EA121"/>
      <name val="Calibri"/>
      <family val="2"/>
    </font>
    <font>
      <sz val="10.5"/>
      <color rgb="FF8F959E"/>
      <name val="Calibri"/>
      <family val="2"/>
    </font>
    <font>
      <b/>
      <sz val="10.5"/>
      <color rgb="FFD83931"/>
      <name val="Calibri"/>
      <family val="2"/>
    </font>
  </fonts>
  <fills count="247">
    <fill>
      <patternFill patternType="none"/>
    </fill>
    <fill>
      <patternFill patternType="gray125"/>
    </fill>
    <fill>
      <patternFill patternType="solid">
        <fgColor rgb="FFDEE0E3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E1EAFF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E1EAFF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DEE0E3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DEE0E3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AD355"/>
      </patternFill>
    </fill>
    <fill>
      <patternFill patternType="solid">
        <fgColor rgb="FFFAD355"/>
      </patternFill>
    </fill>
    <fill>
      <patternFill patternType="solid">
        <fgColor rgb="FFBACEFD"/>
      </patternFill>
    </fill>
    <fill>
      <patternFill patternType="solid">
        <fgColor rgb="FFBACEFD"/>
      </patternFill>
    </fill>
    <fill>
      <patternFill patternType="solid">
        <fgColor rgb="FFFAD355"/>
      </patternFill>
    </fill>
    <fill>
      <patternFill patternType="solid">
        <fgColor rgb="FFFAD355"/>
      </patternFill>
    </fill>
    <fill>
      <patternFill patternType="solid">
        <fgColor rgb="FFBACEFD"/>
      </patternFill>
    </fill>
    <fill>
      <patternFill patternType="solid">
        <fgColor rgb="FFBACEFD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DEE0E3"/>
      </patternFill>
    </fill>
    <fill>
      <patternFill patternType="solid">
        <fgColor rgb="FFF8F9FA"/>
      </patternFill>
    </fill>
    <fill>
      <patternFill patternType="solid">
        <fgColor rgb="FFDEE0E3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F8F9FA"/>
      </patternFill>
    </fill>
    <fill>
      <patternFill patternType="solid">
        <fgColor rgb="FFFAF1D1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BACEFD"/>
      </patternFill>
    </fill>
    <fill>
      <patternFill patternType="solid">
        <fgColor rgb="FFFAD355"/>
      </patternFill>
    </fill>
    <fill>
      <patternFill patternType="solid">
        <fgColor rgb="FFBACEFD"/>
      </patternFill>
    </fill>
    <fill>
      <patternFill patternType="solid">
        <fgColor rgb="FFFAD355"/>
      </patternFill>
    </fill>
    <fill>
      <patternFill patternType="solid">
        <fgColor rgb="FFF8F9FA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F8F9FA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BACEFD"/>
      </patternFill>
    </fill>
    <fill>
      <patternFill patternType="solid">
        <fgColor rgb="FFFAD355"/>
      </patternFill>
    </fill>
    <fill>
      <patternFill patternType="solid">
        <fgColor rgb="FFFAD355"/>
      </patternFill>
    </fill>
    <fill>
      <patternFill patternType="solid">
        <fgColor rgb="FFBACEFD"/>
      </patternFill>
    </fill>
    <fill>
      <patternFill patternType="solid">
        <fgColor rgb="FFBACEFD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AD355"/>
      </patternFill>
    </fill>
    <fill>
      <patternFill patternType="solid">
        <fgColor rgb="FFBACEFD"/>
      </patternFill>
    </fill>
    <fill>
      <patternFill patternType="solid">
        <fgColor rgb="FFFAD355"/>
      </patternFill>
    </fill>
    <fill>
      <patternFill patternType="solid">
        <fgColor rgb="FFBACEFD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E1EAFF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E1EAFF"/>
      </patternFill>
    </fill>
    <fill>
      <patternFill patternType="solid">
        <fgColor rgb="FFFAF1D1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BACEFD"/>
      </patternFill>
    </fill>
    <fill>
      <patternFill patternType="solid">
        <fgColor rgb="FFBACEFD"/>
      </patternFill>
    </fill>
    <fill>
      <patternFill patternType="solid">
        <fgColor rgb="FFFAD355"/>
      </patternFill>
    </fill>
    <fill>
      <patternFill patternType="solid">
        <fgColor rgb="FFBACEFD"/>
      </patternFill>
    </fill>
    <fill>
      <patternFill patternType="solid">
        <fgColor rgb="FFFAD355"/>
      </patternFill>
    </fill>
    <fill>
      <patternFill patternType="solid">
        <fgColor rgb="FFFAD355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AF1D1"/>
      </patternFill>
    </fill>
    <fill>
      <patternFill patternType="solid">
        <fgColor rgb="FFE1EAFF"/>
      </patternFill>
    </fill>
    <fill>
      <patternFill patternType="solid">
        <fgColor rgb="FFE1EAFF"/>
      </patternFill>
    </fill>
    <fill>
      <patternFill patternType="solid">
        <fgColor rgb="FFFAF1D1"/>
      </patternFill>
    </fill>
    <fill>
      <patternFill patternType="solid">
        <fgColor rgb="FFFAF1D1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AD355"/>
      </patternFill>
    </fill>
    <fill>
      <patternFill patternType="solid">
        <fgColor rgb="FFFAD355"/>
      </patternFill>
    </fill>
    <fill>
      <patternFill patternType="solid">
        <fgColor rgb="FFBACEFD"/>
      </patternFill>
    </fill>
    <fill>
      <patternFill patternType="solid">
        <fgColor rgb="FFBACEFD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F8F9FA"/>
      </patternFill>
    </fill>
    <fill>
      <patternFill patternType="solid">
        <fgColor rgb="FFFFBA6B"/>
      </patternFill>
    </fill>
    <fill>
      <patternFill patternType="solid">
        <fgColor rgb="FFFFBA6B"/>
      </patternFill>
    </fill>
    <fill>
      <patternFill patternType="solid">
        <fgColor rgb="FFFCCFE8"/>
      </patternFill>
    </fill>
    <fill>
      <patternFill patternType="solid">
        <fgColor rgb="FFFCCFE8"/>
      </patternFill>
    </fill>
    <fill>
      <patternFill patternType="solid">
        <fgColor rgb="FFF8F9FA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FCCFE8"/>
      </patternFill>
    </fill>
    <fill>
      <patternFill patternType="solid">
        <fgColor rgb="FFF8F9FA"/>
      </patternFill>
    </fill>
    <fill>
      <patternFill patternType="solid">
        <fgColor rgb="FFFFBA6B"/>
      </patternFill>
    </fill>
    <fill>
      <patternFill patternType="solid">
        <fgColor rgb="FFFCCFE8"/>
      </patternFill>
    </fill>
    <fill>
      <patternFill patternType="solid">
        <fgColor rgb="FFFCCFE8"/>
      </patternFill>
    </fill>
    <fill>
      <patternFill patternType="solid">
        <fgColor rgb="FFFCCFE8"/>
      </patternFill>
    </fill>
    <fill>
      <patternFill patternType="solid">
        <fgColor rgb="FFFED4A4"/>
      </patternFill>
    </fill>
    <fill>
      <patternFill patternType="solid">
        <fgColor rgb="FFFFECF7"/>
      </patternFill>
    </fill>
    <fill>
      <patternFill patternType="solid">
        <fgColor rgb="FFFFECF7"/>
      </patternFill>
    </fill>
    <fill>
      <patternFill patternType="solid">
        <fgColor rgb="FFFED4A4"/>
      </patternFill>
    </fill>
    <fill>
      <patternFill patternType="solid">
        <fgColor rgb="FFFFBA6B"/>
      </patternFill>
    </fill>
    <fill>
      <patternFill patternType="solid">
        <fgColor rgb="FFFDDDEF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CCFE8"/>
      </patternFill>
    </fill>
    <fill>
      <patternFill patternType="solid">
        <fgColor rgb="FFFED4A4"/>
      </patternFill>
    </fill>
    <fill>
      <patternFill patternType="solid">
        <fgColor rgb="FFFFECF7"/>
      </patternFill>
    </fill>
    <fill>
      <patternFill patternType="solid">
        <fgColor rgb="FFFFECF7"/>
      </patternFill>
    </fill>
    <fill>
      <patternFill patternType="solid">
        <fgColor rgb="FFFFECF7"/>
      </patternFill>
    </fill>
    <fill>
      <patternFill patternType="solid">
        <fgColor rgb="FFFFECF7"/>
      </patternFill>
    </fill>
    <fill>
      <patternFill patternType="solid">
        <fgColor rgb="FFFED4A4"/>
      </patternFill>
    </fill>
    <fill>
      <patternFill patternType="solid">
        <fgColor rgb="FFFED4A4"/>
      </patternFill>
    </fill>
    <fill>
      <patternFill patternType="solid">
        <fgColor rgb="FFFFECF7"/>
      </patternFill>
    </fill>
    <fill>
      <patternFill patternType="solid">
        <fgColor rgb="FFFFECF7"/>
      </patternFill>
    </fill>
    <fill>
      <patternFill patternType="solid">
        <fgColor rgb="FFFFBA6B"/>
      </patternFill>
    </fill>
    <fill>
      <patternFill patternType="solid">
        <fgColor rgb="FFFFECF7"/>
      </patternFill>
    </fill>
    <fill>
      <patternFill patternType="solid">
        <fgColor rgb="FFFED4A4"/>
      </patternFill>
    </fill>
    <fill>
      <patternFill patternType="solid">
        <fgColor rgb="FFFED4A4"/>
      </patternFill>
    </fill>
    <fill>
      <patternFill patternType="solid">
        <fgColor rgb="FFFFECF7"/>
      </patternFill>
    </fill>
    <fill>
      <patternFill patternType="solid">
        <fgColor rgb="FFFFECF7"/>
      </patternFill>
    </fill>
    <fill>
      <patternFill patternType="solid">
        <fgColor rgb="FFFED4A4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FBA6B"/>
      </patternFill>
    </fill>
    <fill>
      <patternFill patternType="solid">
        <fgColor rgb="FFFCCFE8"/>
      </patternFill>
    </fill>
    <fill>
      <patternFill patternType="solid">
        <fgColor rgb="FFFFBA6B"/>
      </patternFill>
    </fill>
    <fill>
      <patternFill patternType="solid">
        <fgColor rgb="FFFFBA6B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DEE0E3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  <fill>
      <patternFill patternType="solid">
        <fgColor rgb="FFF8F9FA"/>
      </patternFill>
    </fill>
  </fills>
  <borders count="613">
    <border>
      <left/>
      <right/>
      <top/>
      <bottom/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DEE0E3"/>
      </right>
      <top style="thin">
        <color rgb="FF1F2329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1F2329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1F2329"/>
      </top>
      <bottom style="thin">
        <color rgb="FFDEE0E3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1F2329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/>
      <top style="thin">
        <color rgb="FFDEE0E3"/>
      </top>
      <bottom style="thin">
        <color rgb="FFDEE0E3"/>
      </bottom>
      <diagonal/>
    </border>
    <border>
      <left style="thin">
        <color rgb="FF1F2329"/>
      </left>
      <right/>
      <top style="thin">
        <color rgb="FFDEE0E3"/>
      </top>
      <bottom style="thin">
        <color rgb="FFDEE0E3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/>
      <bottom/>
      <diagonal/>
    </border>
    <border>
      <left style="thin">
        <color rgb="FFDEE0E3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 style="thin">
        <color rgb="FFDEE0E3"/>
      </bottom>
      <diagonal/>
    </border>
    <border>
      <left/>
      <right style="thin">
        <color rgb="FFDEE0E3"/>
      </right>
      <top/>
      <bottom/>
      <diagonal/>
    </border>
    <border>
      <left style="thin">
        <color rgb="FFDEE0E3"/>
      </left>
      <right style="thin">
        <color rgb="FFDEE0E3"/>
      </right>
      <top/>
      <bottom/>
      <diagonal/>
    </border>
    <border>
      <left style="thin">
        <color rgb="FF1F2329"/>
      </left>
      <right/>
      <top style="thin">
        <color rgb="FF1F2329"/>
      </top>
      <bottom/>
      <diagonal/>
    </border>
    <border>
      <left/>
      <right/>
      <top style="thin">
        <color rgb="FF1F2329"/>
      </top>
      <bottom/>
      <diagonal/>
    </border>
    <border>
      <left style="thin">
        <color rgb="FF1F2329"/>
      </left>
      <right/>
      <top style="thin">
        <color rgb="FF1F2329"/>
      </top>
      <bottom/>
      <diagonal/>
    </border>
    <border>
      <left/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/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DEE0E3"/>
      </bottom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/>
      <top/>
      <bottom/>
      <diagonal/>
    </border>
    <border>
      <left/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DEE0E3"/>
      </left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/>
      <top style="thin">
        <color rgb="FF1F2329"/>
      </top>
      <bottom/>
      <diagonal/>
    </border>
    <border>
      <left style="thin">
        <color rgb="FF1F2329"/>
      </left>
      <right style="thin">
        <color rgb="FFDEE0E3"/>
      </right>
      <top style="thin">
        <color rgb="FF1F2329"/>
      </top>
      <bottom/>
      <diagonal/>
    </border>
    <border>
      <left style="thin">
        <color rgb="FFDEE0E3"/>
      </left>
      <right style="thin">
        <color rgb="FFDEE0E3"/>
      </right>
      <top style="thin">
        <color rgb="FF1F2329"/>
      </top>
      <bottom/>
      <diagonal/>
    </border>
    <border>
      <left/>
      <right style="thin">
        <color rgb="FFDEE0E3"/>
      </right>
      <top style="thin">
        <color rgb="FF1F2329"/>
      </top>
      <bottom/>
      <diagonal/>
    </border>
    <border>
      <left/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1F2329"/>
      </left>
      <right/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/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1F2329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/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1F2329"/>
      </top>
      <bottom style="thin">
        <color rgb="FFDEE0E3"/>
      </bottom>
      <diagonal/>
    </border>
    <border>
      <left/>
      <right style="thin">
        <color rgb="FFDEE0E3"/>
      </right>
      <top style="thin">
        <color rgb="FF1F2329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1F2329"/>
      </top>
      <bottom style="thin">
        <color rgb="FFDEE0E3"/>
      </bottom>
      <diagonal/>
    </border>
    <border>
      <left style="thin">
        <color rgb="FF1F2329"/>
      </left>
      <right/>
      <top style="thin">
        <color rgb="FF1F2329"/>
      </top>
      <bottom style="thin">
        <color rgb="FFDEE0E3"/>
      </bottom>
      <diagonal/>
    </border>
    <border>
      <left style="thin">
        <color rgb="FFDEE0E3"/>
      </left>
      <right/>
      <top style="thin">
        <color rgb="FF1F2329"/>
      </top>
      <bottom style="thin">
        <color rgb="FFDEE0E3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1F2329"/>
      </top>
      <bottom style="thin">
        <color rgb="FF1F2329"/>
      </bottom>
      <diagonal/>
    </border>
    <border>
      <left style="thin">
        <color rgb="FFDEE0E3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DEE0E3"/>
      </right>
      <top style="thin">
        <color rgb="FF1F2329"/>
      </top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/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/>
      <top style="thin">
        <color rgb="FFDEE0E3"/>
      </top>
      <bottom/>
      <diagonal/>
    </border>
    <border>
      <left style="thin">
        <color rgb="FF1F2329"/>
      </left>
      <right style="thin">
        <color rgb="FFDEE0E3"/>
      </right>
      <top style="thin">
        <color rgb="FFDEE0E3"/>
      </top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/>
      <diagonal/>
    </border>
    <border>
      <left style="thin">
        <color rgb="FFDEE0E3"/>
      </left>
      <right style="thin">
        <color rgb="FF1F2329"/>
      </right>
      <top style="thin">
        <color rgb="FFDEE0E3"/>
      </top>
      <bottom/>
      <diagonal/>
    </border>
    <border>
      <left/>
      <right/>
      <top/>
      <bottom/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/>
      <right style="thin">
        <color rgb="FFDEE0E3"/>
      </right>
      <top/>
      <bottom style="thin">
        <color rgb="FFDEE0E3"/>
      </bottom>
      <diagonal/>
    </border>
    <border>
      <left style="thin">
        <color rgb="FFDEE0E3"/>
      </left>
      <right style="thin">
        <color rgb="FFDEE0E3"/>
      </right>
      <top/>
      <bottom style="thin">
        <color rgb="FFDEE0E3"/>
      </bottom>
      <diagonal/>
    </border>
    <border>
      <left style="thin">
        <color rgb="FFDEE0E3"/>
      </left>
      <right style="thin">
        <color rgb="FF1F2329"/>
      </right>
      <top/>
      <bottom style="thin">
        <color rgb="FFDEE0E3"/>
      </bottom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/>
      <right style="thin">
        <color rgb="FF1F2329"/>
      </right>
      <top style="thin">
        <color rgb="FF1F2329"/>
      </top>
      <bottom/>
      <diagonal/>
    </border>
    <border>
      <left/>
      <right/>
      <top style="thin">
        <color rgb="FF1F2329"/>
      </top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/>
      <top style="thin">
        <color rgb="FFDEE0E3"/>
      </top>
      <bottom style="thin">
        <color rgb="FF1F2329"/>
      </bottom>
      <diagonal/>
    </border>
    <border>
      <left style="thin">
        <color rgb="FF1F2329"/>
      </left>
      <right/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/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/>
      <top style="thin">
        <color rgb="FF1F2329"/>
      </top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DEE0E3"/>
      </left>
      <right style="thin">
        <color rgb="FFDEE0E3"/>
      </right>
      <top/>
      <bottom style="thin">
        <color rgb="FFDEE0E3"/>
      </bottom>
      <diagonal/>
    </border>
    <border>
      <left style="thin">
        <color rgb="FFDEE0E3"/>
      </left>
      <right style="thin">
        <color rgb="FFDEE0E3"/>
      </right>
      <top/>
      <bottom style="thin">
        <color rgb="FFDEE0E3"/>
      </bottom>
      <diagonal/>
    </border>
    <border>
      <left style="thin">
        <color rgb="FF1F2329"/>
      </left>
      <right/>
      <top/>
      <bottom style="thin">
        <color rgb="FFDEE0E3"/>
      </bottom>
      <diagonal/>
    </border>
    <border>
      <left style="thin">
        <color rgb="FF1F2329"/>
      </left>
      <right style="thin">
        <color rgb="FFDEE0E3"/>
      </right>
      <top/>
      <bottom style="thin">
        <color rgb="FFDEE0E3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DEE0E3"/>
      </left>
      <right/>
      <top style="thin">
        <color rgb="FFDEE0E3"/>
      </top>
      <bottom/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/>
      <top style="thin">
        <color rgb="FF1F2329"/>
      </top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 style="thin">
        <color rgb="FF1F2329"/>
      </right>
      <top style="thin">
        <color rgb="FF1F2329"/>
      </top>
      <bottom/>
      <diagonal/>
    </border>
    <border>
      <left/>
      <right/>
      <top style="thin">
        <color rgb="FF1F2329"/>
      </top>
      <bottom/>
      <diagonal/>
    </border>
    <border>
      <left/>
      <right/>
      <top style="thin">
        <color rgb="FF1F2329"/>
      </top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/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/>
      <right/>
      <top style="thin">
        <color rgb="FF1F2329"/>
      </top>
      <bottom/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1F2329"/>
      </right>
      <top style="thin">
        <color rgb="FF1F2329"/>
      </top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/>
      <top/>
      <bottom/>
      <diagonal/>
    </border>
    <border>
      <left/>
      <right/>
      <top/>
      <bottom style="thin">
        <color rgb="FF1F2329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/>
      <top/>
      <bottom/>
      <diagonal/>
    </border>
    <border>
      <left/>
      <right/>
      <top style="thin">
        <color rgb="FF1F2329"/>
      </top>
      <bottom/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 style="thin">
        <color rgb="FF1F2329"/>
      </right>
      <top style="thin">
        <color rgb="FF1F2329"/>
      </top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/>
      <right/>
      <top style="thin">
        <color rgb="FF1F2329"/>
      </top>
      <bottom/>
      <diagonal/>
    </border>
    <border>
      <left/>
      <right style="thin">
        <color rgb="FF1F2329"/>
      </right>
      <top style="thin">
        <color rgb="FF1F2329"/>
      </top>
      <bottom/>
      <diagonal/>
    </border>
    <border>
      <left/>
      <right/>
      <top/>
      <bottom style="thin">
        <color rgb="FF1F2329"/>
      </bottom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/>
      <top/>
      <bottom style="thin">
        <color rgb="FFFFFFFF"/>
      </bottom>
      <diagonal/>
    </border>
    <border>
      <left style="thin">
        <color rgb="FF1F2329"/>
      </left>
      <right style="thin">
        <color rgb="FF1F2329"/>
      </right>
      <top/>
      <bottom style="thin">
        <color rgb="FFFFFFFF"/>
      </bottom>
      <diagonal/>
    </border>
    <border>
      <left style="thin">
        <color rgb="FF1F2329"/>
      </left>
      <right/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1F2329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1F2329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1F2329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BACEFD"/>
      </left>
      <right style="thin">
        <color rgb="FFFFFFFF"/>
      </right>
      <top style="thin">
        <color rgb="FFBACEFD"/>
      </top>
      <bottom style="thin">
        <color rgb="FF1F2329"/>
      </bottom>
      <diagonal/>
    </border>
    <border>
      <left style="thin">
        <color rgb="FFBACEFD"/>
      </left>
      <right style="thin">
        <color rgb="FFFFFFFF"/>
      </right>
      <top style="thin">
        <color rgb="FFBACEFD"/>
      </top>
      <bottom style="thin">
        <color rgb="FF1F2329"/>
      </bottom>
      <diagonal/>
    </border>
    <border>
      <left style="thin">
        <color rgb="FFFAD355"/>
      </left>
      <right style="thin">
        <color rgb="FF1F2329"/>
      </right>
      <top style="thin">
        <color rgb="FFFAD355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 style="thin">
        <color rgb="FFFFFFFF"/>
      </top>
      <bottom style="thin">
        <color rgb="FF1F2329"/>
      </bottom>
      <diagonal/>
    </border>
    <border>
      <left style="thin">
        <color rgb="FF1F2329"/>
      </left>
      <right style="thin">
        <color rgb="FFBACEFD"/>
      </right>
      <top style="thin">
        <color rgb="FFBACEFD"/>
      </top>
      <bottom style="thin">
        <color rgb="FF1F2329"/>
      </bottom>
      <diagonal/>
    </border>
    <border>
      <left style="thin">
        <color rgb="FFFFFFFF"/>
      </left>
      <right style="thin">
        <color rgb="FFFAD355"/>
      </right>
      <top style="thin">
        <color rgb="FFFAD355"/>
      </top>
      <bottom style="thin">
        <color rgb="FF1F2329"/>
      </bottom>
      <diagonal/>
    </border>
    <border>
      <left style="thin">
        <color rgb="FFFAD355"/>
      </left>
      <right/>
      <top style="thin">
        <color rgb="FFFAD355"/>
      </top>
      <bottom style="thin">
        <color rgb="FF1F2329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1F2329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FFFFFF"/>
      </top>
      <bottom style="thin">
        <color rgb="FF1F2329"/>
      </bottom>
      <diagonal/>
    </border>
    <border>
      <left style="thin">
        <color rgb="FF1F2329"/>
      </left>
      <right/>
      <top style="thin">
        <color rgb="FFFFFFFF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/>
      <top/>
      <bottom style="thin">
        <color rgb="FFFFFFFF"/>
      </bottom>
      <diagonal/>
    </border>
    <border>
      <left style="thin">
        <color rgb="FFFFFFFF"/>
      </left>
      <right style="thin">
        <color rgb="FF1F2329"/>
      </right>
      <top/>
      <bottom style="thin">
        <color rgb="FFFFFFFF"/>
      </bottom>
      <diagonal/>
    </border>
    <border>
      <left style="thin">
        <color rgb="FF1F2329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/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 style="thin">
        <color rgb="FF1F2329"/>
      </left>
      <right style="thin">
        <color rgb="FF1F2329"/>
      </right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1F2329"/>
      </left>
      <right/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/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1F2329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1F2329"/>
      </bottom>
      <diagonal/>
    </border>
    <border>
      <left style="thin">
        <color rgb="FFFFFFFF"/>
      </left>
      <right/>
      <top style="thin">
        <color rgb="FFFFFFFF"/>
      </top>
      <bottom style="thin">
        <color rgb="FF1F2329"/>
      </bottom>
      <diagonal/>
    </border>
    <border>
      <left style="thin">
        <color rgb="FFFFFFFF"/>
      </left>
      <right style="thin">
        <color rgb="FF1F2329"/>
      </right>
      <top style="thin">
        <color rgb="FFFFFFFF"/>
      </top>
      <bottom style="thin">
        <color rgb="FF1F2329"/>
      </bottom>
      <diagonal/>
    </border>
    <border>
      <left style="thin">
        <color rgb="FF1F2329"/>
      </left>
      <right style="thin">
        <color rgb="FFFFFFFF"/>
      </right>
      <top style="thin">
        <color rgb="FFFFFFFF"/>
      </top>
      <bottom style="thin">
        <color rgb="FF1F2329"/>
      </bottom>
      <diagonal/>
    </border>
    <border>
      <left style="thin">
        <color rgb="FFFFFFFF"/>
      </left>
      <right/>
      <top style="thin">
        <color rgb="FFFFFFFF"/>
      </top>
      <bottom style="thin">
        <color rgb="FF1F2329"/>
      </bottom>
      <diagonal/>
    </border>
    <border>
      <left style="thin">
        <color rgb="FF1F2329"/>
      </left>
      <right style="thin">
        <color rgb="FFFFFFFF"/>
      </right>
      <top style="thin">
        <color rgb="FFFFFFFF"/>
      </top>
      <bottom style="thin">
        <color rgb="FF1F2329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FFFFFF"/>
      </bottom>
      <diagonal/>
    </border>
    <border>
      <left style="thin">
        <color rgb="FF1F2329"/>
      </left>
      <right/>
      <top style="thin">
        <color rgb="FF1F2329"/>
      </top>
      <bottom style="thin">
        <color rgb="FFFFFFFF"/>
      </bottom>
      <diagonal/>
    </border>
    <border>
      <left/>
      <right/>
      <top style="thin">
        <color rgb="FF1F2329"/>
      </top>
      <bottom style="thin">
        <color rgb="FFFFFFFF"/>
      </bottom>
      <diagonal/>
    </border>
    <border>
      <left style="thin">
        <color rgb="FFFFFFFF"/>
      </left>
      <right style="thin">
        <color rgb="FFFAD355"/>
      </right>
      <top/>
      <bottom style="thin">
        <color rgb="FFFAD355"/>
      </bottom>
      <diagonal/>
    </border>
    <border>
      <left style="thin">
        <color rgb="FFFAD355"/>
      </left>
      <right style="thin">
        <color rgb="FF1F2329"/>
      </right>
      <top/>
      <bottom style="thin">
        <color rgb="FFFAD35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rgb="FFBACEFD"/>
      </left>
      <right style="thin">
        <color rgb="FFFFFFFF"/>
      </right>
      <top/>
      <bottom style="thin">
        <color rgb="FFBACEFD"/>
      </bottom>
      <diagonal/>
    </border>
    <border>
      <left style="thin">
        <color rgb="FF1F2329"/>
      </left>
      <right style="thin">
        <color rgb="FFBACEFD"/>
      </right>
      <top/>
      <bottom style="thin">
        <color rgb="FFBACEFD"/>
      </bottom>
      <diagonal/>
    </border>
    <border>
      <left style="thin">
        <color rgb="FFFFFFFF"/>
      </left>
      <right style="thin">
        <color rgb="FFFFFFFF"/>
      </right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/>
      <top style="thin">
        <color rgb="FF1F2329"/>
      </top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/>
      <top style="thin">
        <color rgb="FFFFFFFF"/>
      </top>
      <bottom/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FFFFFF"/>
      </left>
      <right style="thin">
        <color rgb="FF1F2329"/>
      </right>
      <top style="thin">
        <color rgb="FFFFFFFF"/>
      </top>
      <bottom style="thin">
        <color rgb="FFFFFFFF"/>
      </bottom>
      <diagonal/>
    </border>
    <border>
      <left/>
      <right/>
      <top/>
      <bottom/>
      <diagonal/>
    </border>
    <border>
      <left/>
      <right style="thin">
        <color rgb="FFDEE0E3"/>
      </right>
      <top style="thin">
        <color rgb="FFDEE0E3"/>
      </top>
      <bottom style="thin">
        <color rgb="FFDEE0E3"/>
      </bottom>
      <diagonal/>
    </border>
    <border>
      <left/>
      <right style="thin">
        <color rgb="FF1F2329"/>
      </right>
      <top/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1F2329"/>
      </left>
      <right/>
      <top/>
      <bottom/>
      <diagonal/>
    </border>
    <border>
      <left/>
      <right style="thin">
        <color rgb="FF1F2329"/>
      </right>
      <top style="thin">
        <color rgb="FFDEE0E3"/>
      </top>
      <bottom style="thin">
        <color rgb="FFDEE0E3"/>
      </bottom>
      <diagonal/>
    </border>
    <border>
      <left/>
      <right style="thin">
        <color rgb="FFFFFFFF"/>
      </right>
      <top style="thin">
        <color rgb="FFFFFFFF"/>
      </top>
      <bottom/>
      <diagonal/>
    </border>
    <border>
      <left/>
      <right/>
      <top/>
      <bottom/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/>
      <top style="thin">
        <color rgb="FF1F2329"/>
      </top>
      <bottom style="thin">
        <color rgb="FF1F2329"/>
      </bottom>
      <diagonal/>
    </border>
    <border>
      <left style="thin">
        <color rgb="FF1F2329"/>
      </left>
      <right/>
      <top style="thin">
        <color rgb="FF1F2329"/>
      </top>
      <bottom/>
      <diagonal/>
    </border>
    <border>
      <left style="thin">
        <color rgb="FF1F2329"/>
      </left>
      <right/>
      <top style="thin">
        <color rgb="FF1F2329"/>
      </top>
      <bottom/>
      <diagonal/>
    </border>
    <border>
      <left/>
      <right style="thin">
        <color rgb="FF1F2329"/>
      </right>
      <top style="thin">
        <color rgb="FF1F2329"/>
      </top>
      <bottom/>
      <diagonal/>
    </border>
    <border>
      <left/>
      <right/>
      <top/>
      <bottom style="thin">
        <color rgb="FF1F2329"/>
      </bottom>
      <diagonal/>
    </border>
    <border>
      <left style="thin">
        <color rgb="FFFFFFFF"/>
      </left>
      <right/>
      <top style="thin">
        <color rgb="FFFFFFFF"/>
      </top>
      <bottom/>
      <diagonal/>
    </border>
    <border>
      <left style="thin">
        <color rgb="FF1F2329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DEE0E3"/>
      </left>
      <right/>
      <top/>
      <bottom style="thin">
        <color rgb="FFDEE0E3"/>
      </bottom>
      <diagonal/>
    </border>
    <border>
      <left style="thin">
        <color rgb="FF1F2329"/>
      </left>
      <right/>
      <top style="thin">
        <color rgb="FFDEE0E3"/>
      </top>
      <bottom style="thin">
        <color rgb="FFDEE0E3"/>
      </bottom>
      <diagonal/>
    </border>
    <border>
      <left style="thin">
        <color rgb="FF1F2329"/>
      </left>
      <right style="thin">
        <color rgb="FFDEE0E3"/>
      </right>
      <top/>
      <bottom style="thin">
        <color rgb="FFDEE0E3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 style="thin">
        <color rgb="FF1F2329"/>
      </right>
      <top/>
      <bottom/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/>
      <right/>
      <top/>
      <bottom/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DEE0E3"/>
      </left>
      <right/>
      <top style="thin">
        <color rgb="FFDEE0E3"/>
      </top>
      <bottom style="thin">
        <color rgb="FFDEE0E3"/>
      </bottom>
      <diagonal/>
    </border>
    <border>
      <left style="thin">
        <color rgb="FFDEE0E3"/>
      </left>
      <right/>
      <top style="thin">
        <color rgb="FFDEE0E3"/>
      </top>
      <bottom style="thin">
        <color rgb="FFDEE0E3"/>
      </bottom>
      <diagonal/>
    </border>
    <border>
      <left style="thin">
        <color rgb="FF1F2329"/>
      </left>
      <right/>
      <top style="thin">
        <color rgb="FFDEE0E3"/>
      </top>
      <bottom style="thin">
        <color rgb="FFDEE0E3"/>
      </bottom>
      <diagonal/>
    </border>
    <border>
      <left style="thin">
        <color rgb="FFFFFFFF"/>
      </left>
      <right/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/>
      <top/>
      <bottom/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1F2329"/>
      </right>
      <top/>
      <bottom style="thin">
        <color rgb="FFFFFFFF"/>
      </bottom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/>
      <top style="thin">
        <color rgb="FFDEE0E3"/>
      </top>
      <bottom style="thin">
        <color rgb="FF1F2329"/>
      </bottom>
      <diagonal/>
    </border>
    <border>
      <left style="thin">
        <color rgb="FFDEE0E3"/>
      </left>
      <right/>
      <top style="thin">
        <color rgb="FFDEE0E3"/>
      </top>
      <bottom style="thin">
        <color rgb="FF1F2329"/>
      </bottom>
      <diagonal/>
    </border>
    <border>
      <left style="thin">
        <color rgb="FFDEE0E3"/>
      </left>
      <right/>
      <top style="thin">
        <color rgb="FFDEE0E3"/>
      </top>
      <bottom style="thin">
        <color rgb="FF1F2329"/>
      </bottom>
      <diagonal/>
    </border>
    <border>
      <left/>
      <right/>
      <top style="thin">
        <color rgb="FFFFFFFF"/>
      </top>
      <bottom/>
      <diagonal/>
    </border>
    <border>
      <left/>
      <right/>
      <top/>
      <bottom/>
      <diagonal/>
    </border>
    <border>
      <left/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/>
      <top style="thin">
        <color rgb="FF1F2329"/>
      </top>
      <bottom style="thin">
        <color rgb="FFFFFFFF"/>
      </bottom>
      <diagonal/>
    </border>
    <border>
      <left/>
      <right style="thin">
        <color rgb="FFFFFFFF"/>
      </right>
      <top style="thin">
        <color rgb="FF1F2329"/>
      </top>
      <bottom style="thin">
        <color rgb="FFFFFFFF"/>
      </bottom>
      <diagonal/>
    </border>
    <border>
      <left style="thin">
        <color rgb="FFFFFFFF"/>
      </left>
      <right style="thin">
        <color rgb="FF1F2329"/>
      </right>
      <top style="thin">
        <color rgb="FF1F2329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1F2329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 style="thin">
        <color rgb="FF1F2329"/>
      </top>
      <bottom style="thin">
        <color rgb="FF1F2329"/>
      </bottom>
      <diagonal/>
    </border>
    <border>
      <left style="thin">
        <color rgb="FF1F2329"/>
      </left>
      <right/>
      <top style="thin">
        <color rgb="FF1F2329"/>
      </top>
      <bottom style="thin">
        <color rgb="FF1F2329"/>
      </bottom>
      <diagonal/>
    </border>
    <border>
      <left/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/>
      <top style="thin">
        <color rgb="FF1F2329"/>
      </top>
      <bottom style="thin">
        <color rgb="FF1F2329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1F2329"/>
      </left>
      <right style="thin">
        <color rgb="FFDEE0E3"/>
      </right>
      <top/>
      <bottom style="thin">
        <color rgb="FFDEE0E3"/>
      </bottom>
      <diagonal/>
    </border>
    <border>
      <left style="thin">
        <color rgb="FFDEE0E3"/>
      </left>
      <right/>
      <top/>
      <bottom style="thin">
        <color rgb="FFDEE0E3"/>
      </bottom>
      <diagonal/>
    </border>
    <border>
      <left style="thin">
        <color rgb="FF1F2329"/>
      </left>
      <right/>
      <top style="thin">
        <color rgb="FFDEE0E3"/>
      </top>
      <bottom style="thin">
        <color rgb="FFDEE0E3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1F2329"/>
      </left>
      <right/>
      <top/>
      <bottom/>
      <diagonal/>
    </border>
    <border>
      <left/>
      <right style="thin">
        <color rgb="FFDEE0E3"/>
      </right>
      <top style="thin">
        <color rgb="FFDEE0E3"/>
      </top>
      <bottom style="thin">
        <color rgb="FFDEE0E3"/>
      </bottom>
      <diagonal/>
    </border>
    <border>
      <left/>
      <right/>
      <top/>
      <bottom style="thin">
        <color rgb="FFFFFFFF"/>
      </bottom>
      <diagonal/>
    </border>
    <border>
      <left/>
      <right style="thin">
        <color rgb="FFFFFFFF"/>
      </right>
      <top style="thin">
        <color rgb="FFFFFFFF"/>
      </top>
      <bottom style="thin">
        <color rgb="FF1F2329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1F2329"/>
      </bottom>
      <diagonal/>
    </border>
    <border>
      <left style="thin">
        <color rgb="FFFFFFFF"/>
      </left>
      <right/>
      <top/>
      <bottom style="thin">
        <color rgb="FF1F2329"/>
      </bottom>
      <diagonal/>
    </border>
    <border>
      <left style="thin">
        <color rgb="FFFFFFFF"/>
      </left>
      <right style="thin">
        <color rgb="FF1F2329"/>
      </right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DEE0E3"/>
      </left>
      <right/>
      <top style="thin">
        <color rgb="FFDEE0E3"/>
      </top>
      <bottom style="thin">
        <color rgb="FFDEE0E3"/>
      </bottom>
      <diagonal/>
    </border>
    <border>
      <left/>
      <right style="thin">
        <color rgb="FFDEE0E3"/>
      </right>
      <top style="thin">
        <color rgb="FFDEE0E3"/>
      </top>
      <bottom style="thin">
        <color rgb="FFDEE0E3"/>
      </bottom>
      <diagonal/>
    </border>
    <border>
      <left/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/>
      <top style="thin">
        <color rgb="FF1F2329"/>
      </top>
      <bottom/>
      <diagonal/>
    </border>
    <border>
      <left/>
      <right style="thin">
        <color rgb="FF1F2329"/>
      </right>
      <top style="thin">
        <color rgb="FF1F2329"/>
      </top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/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 style="thin">
        <color rgb="FF1F2329"/>
      </right>
      <top/>
      <bottom/>
      <diagonal/>
    </border>
    <border>
      <left style="thin">
        <color rgb="FF1F2329"/>
      </left>
      <right/>
      <top/>
      <bottom style="thin">
        <color rgb="FFDEE0E3"/>
      </bottom>
      <diagonal/>
    </border>
    <border>
      <left style="thin">
        <color rgb="FF1F2329"/>
      </left>
      <right/>
      <top/>
      <bottom/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 style="thin">
        <color rgb="FFDEE0E3"/>
      </left>
      <right style="thin">
        <color rgb="FF1F2329"/>
      </right>
      <top/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/>
      <diagonal/>
    </border>
    <border>
      <left style="thin">
        <color rgb="FFDEE0E3"/>
      </left>
      <right style="thin">
        <color rgb="FF1F2329"/>
      </right>
      <top style="thin">
        <color rgb="FFDEE0E3"/>
      </top>
      <bottom/>
      <diagonal/>
    </border>
    <border>
      <left style="thin">
        <color rgb="FF1F2329"/>
      </left>
      <right/>
      <top style="thin">
        <color rgb="FF1F2329"/>
      </top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/>
      <right/>
      <top/>
      <bottom/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/>
      <right/>
      <top style="thin">
        <color rgb="FF1F2329"/>
      </top>
      <bottom/>
      <diagonal/>
    </border>
    <border>
      <left style="thin">
        <color rgb="FFDEE0E3"/>
      </left>
      <right style="thin">
        <color rgb="FFDEE0E3"/>
      </right>
      <top/>
      <bottom style="thin">
        <color rgb="FFDEE0E3"/>
      </bottom>
      <diagonal/>
    </border>
    <border>
      <left style="thin">
        <color rgb="FFDEE0E3"/>
      </left>
      <right/>
      <top/>
      <bottom style="thin">
        <color rgb="FFDEE0E3"/>
      </bottom>
      <diagonal/>
    </border>
    <border>
      <left style="thin">
        <color rgb="FFDEE0E3"/>
      </left>
      <right style="thin">
        <color rgb="FF1F2329"/>
      </right>
      <top/>
      <bottom style="thin">
        <color rgb="FFDEE0E3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/>
      <top style="thin">
        <color rgb="FFDEE0E3"/>
      </top>
      <bottom style="thin">
        <color rgb="FFDEE0E3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1F2329"/>
      </right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1F2329"/>
      </left>
      <right style="thin">
        <color rgb="FFDEE0E3"/>
      </right>
      <top/>
      <bottom style="thin">
        <color rgb="FFDEE0E3"/>
      </bottom>
      <diagonal/>
    </border>
    <border>
      <left style="thin">
        <color rgb="FFDEE0E3"/>
      </left>
      <right style="thin">
        <color rgb="FFDEE0E3"/>
      </right>
      <top/>
      <bottom style="thin">
        <color rgb="FFDEE0E3"/>
      </bottom>
      <diagonal/>
    </border>
    <border>
      <left style="thin">
        <color rgb="FFDEE0E3"/>
      </left>
      <right/>
      <top/>
      <bottom style="thin">
        <color rgb="FFDEE0E3"/>
      </bottom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 style="thin">
        <color rgb="FFFFFFFF"/>
      </left>
      <right/>
      <top style="thin">
        <color rgb="FFFFFFFF"/>
      </top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/>
      <top/>
      <bottom style="thin">
        <color rgb="FF1F2329"/>
      </bottom>
      <diagonal/>
    </border>
    <border>
      <left style="thin">
        <color rgb="FF1F2329"/>
      </left>
      <right/>
      <top style="thin">
        <color rgb="FF1F2329"/>
      </top>
      <bottom style="thin">
        <color rgb="FF1F2329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 style="thin">
        <color rgb="FF1F2329"/>
      </left>
      <right/>
      <top/>
      <bottom/>
      <diagonal/>
    </border>
    <border>
      <left/>
      <right style="thin">
        <color rgb="FF1F2329"/>
      </right>
      <top/>
      <bottom/>
      <diagonal/>
    </border>
    <border>
      <left style="thin">
        <color rgb="FFDEE0E3"/>
      </left>
      <right/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/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/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DEE0E3"/>
      </left>
      <right style="thin">
        <color rgb="FFDEE0E3"/>
      </right>
      <top/>
      <bottom style="thin">
        <color rgb="FFDEE0E3"/>
      </bottom>
      <diagonal/>
    </border>
    <border>
      <left style="thin">
        <color rgb="FFDEE0E3"/>
      </left>
      <right style="thin">
        <color rgb="FF1F2329"/>
      </right>
      <top/>
      <bottom style="thin">
        <color rgb="FFDEE0E3"/>
      </bottom>
      <diagonal/>
    </border>
    <border>
      <left/>
      <right style="thin">
        <color rgb="FFDEE0E3"/>
      </right>
      <top/>
      <bottom style="thin">
        <color rgb="FFDEE0E3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/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/>
      <right/>
      <top/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/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/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FFFFFF"/>
      </left>
      <right/>
      <top style="thin">
        <color rgb="FFFFFFFF"/>
      </top>
      <bottom/>
      <diagonal/>
    </border>
    <border>
      <left/>
      <right style="thin">
        <color rgb="FF1F2329"/>
      </right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/>
      <right/>
      <top style="thin">
        <color rgb="FF1F2329"/>
      </top>
      <bottom/>
      <diagonal/>
    </border>
    <border>
      <left style="thin">
        <color rgb="FF1F2329"/>
      </left>
      <right/>
      <top style="thin">
        <color rgb="FF1F2329"/>
      </top>
      <bottom/>
      <diagonal/>
    </border>
    <border>
      <left/>
      <right/>
      <top style="thin">
        <color rgb="FF1F2329"/>
      </top>
      <bottom/>
      <diagonal/>
    </border>
    <border>
      <left/>
      <right/>
      <top style="thin">
        <color rgb="FF1F2329"/>
      </top>
      <bottom/>
      <diagonal/>
    </border>
    <border>
      <left/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/>
      <top style="thin">
        <color rgb="FF1F2329"/>
      </top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/>
      <right style="thin">
        <color rgb="FFDEE0E3"/>
      </right>
      <top style="thin">
        <color rgb="FFDEE0E3"/>
      </top>
      <bottom style="thin">
        <color rgb="FFDEE0E3"/>
      </bottom>
      <diagonal/>
    </border>
    <border>
      <left/>
      <right/>
      <top/>
      <bottom/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1F2329"/>
      </bottom>
      <diagonal/>
    </border>
    <border>
      <left style="thin">
        <color rgb="FFFFFFFF"/>
      </left>
      <right/>
      <top/>
      <bottom style="thin">
        <color rgb="FFFFFFFF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1F2329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/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DEE0E3"/>
      </top>
      <bottom style="thin">
        <color rgb="FFDEE0E3"/>
      </bottom>
      <diagonal/>
    </border>
    <border>
      <left style="thin">
        <color rgb="FF1F2329"/>
      </left>
      <right style="thin">
        <color rgb="FFDEE0E3"/>
      </right>
      <top style="thin">
        <color rgb="FFDEE0E3"/>
      </top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 style="thin">
        <color rgb="FF1F2329"/>
      </right>
      <top/>
      <bottom style="thin">
        <color rgb="FF1F2329"/>
      </bottom>
      <diagonal/>
    </border>
    <border>
      <left style="thin">
        <color rgb="FF1F2329"/>
      </left>
      <right/>
      <top style="thin">
        <color rgb="FF1F2329"/>
      </top>
      <bottom style="thin">
        <color rgb="FF1F2329"/>
      </bottom>
      <diagonal/>
    </border>
    <border>
      <left/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DEE0E3"/>
      </right>
      <top style="thin">
        <color rgb="FF1F2329"/>
      </top>
      <bottom style="thin">
        <color rgb="FFDEE0E3"/>
      </bottom>
      <diagonal/>
    </border>
    <border>
      <left style="thin">
        <color rgb="FFDEE0E3"/>
      </left>
      <right style="thin">
        <color rgb="FFDEE0E3"/>
      </right>
      <top style="thin">
        <color rgb="FF1F2329"/>
      </top>
      <bottom style="thin">
        <color rgb="FFDEE0E3"/>
      </bottom>
      <diagonal/>
    </border>
    <border>
      <left style="thin">
        <color rgb="FFDEE0E3"/>
      </left>
      <right style="thin">
        <color rgb="FF1F2329"/>
      </right>
      <top style="thin">
        <color rgb="FF1F2329"/>
      </top>
      <bottom style="thin">
        <color rgb="FFDEE0E3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/>
      <right/>
      <top/>
      <bottom style="thin">
        <color rgb="FF1F2329"/>
      </bottom>
      <diagonal/>
    </border>
    <border>
      <left/>
      <right style="thin">
        <color rgb="FF1F2329"/>
      </right>
      <top/>
      <bottom style="thin">
        <color rgb="FF1F2329"/>
      </bottom>
      <diagonal/>
    </border>
    <border>
      <left/>
      <right/>
      <top/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/>
      <top/>
      <bottom/>
      <diagonal/>
    </border>
    <border>
      <left/>
      <right/>
      <top/>
      <bottom/>
      <diagonal/>
    </border>
    <border>
      <left style="thin">
        <color rgb="FF1F2329"/>
      </left>
      <right/>
      <top/>
      <bottom style="thin">
        <color rgb="FF1F2329"/>
      </bottom>
      <diagonal/>
    </border>
  </borders>
  <cellStyleXfs count="1">
    <xf numFmtId="0" fontId="0" fillId="0" borderId="0" applyNumberFormat="0" applyFont="0" applyFill="0" applyBorder="0" applyProtection="0"/>
  </cellStyleXfs>
  <cellXfs count="642">
    <xf numFmtId="0" fontId="0" fillId="0" borderId="0" xfId="0" applyAlignment="1">
      <alignment vertical="center"/>
    </xf>
    <xf numFmtId="0" fontId="1" fillId="0" borderId="1" xfId="0" applyFont="1" applyBorder="1" applyAlignment="1">
      <alignment vertical="center"/>
    </xf>
    <xf numFmtId="0" fontId="2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vertical="center" wrapText="1"/>
    </xf>
    <xf numFmtId="0" fontId="4" fillId="0" borderId="4" xfId="0" applyFont="1" applyBorder="1" applyAlignment="1">
      <alignment vertical="center"/>
    </xf>
    <xf numFmtId="0" fontId="5" fillId="0" borderId="5" xfId="0" applyFont="1" applyBorder="1" applyAlignment="1">
      <alignment horizontal="center" vertical="center" wrapText="1"/>
    </xf>
    <xf numFmtId="0" fontId="6" fillId="0" borderId="6" xfId="0" applyFont="1" applyBorder="1" applyAlignment="1">
      <alignment vertical="center"/>
    </xf>
    <xf numFmtId="0" fontId="7" fillId="0" borderId="7" xfId="0" applyFont="1" applyBorder="1" applyAlignment="1">
      <alignment vertical="center"/>
    </xf>
    <xf numFmtId="0" fontId="9" fillId="0" borderId="9" xfId="0" applyFont="1" applyBorder="1" applyAlignment="1">
      <alignment horizontal="center" vertical="center" wrapText="1"/>
    </xf>
    <xf numFmtId="0" fontId="10" fillId="0" borderId="10" xfId="0" applyFont="1" applyBorder="1" applyAlignment="1">
      <alignment vertical="center"/>
    </xf>
    <xf numFmtId="0" fontId="11" fillId="0" borderId="11" xfId="0" applyFont="1" applyBorder="1" applyAlignment="1">
      <alignment horizontal="center" vertical="center"/>
    </xf>
    <xf numFmtId="176" fontId="12" fillId="0" borderId="12" xfId="0" applyNumberFormat="1" applyFont="1" applyBorder="1" applyAlignment="1">
      <alignment horizontal="center" vertical="center"/>
    </xf>
    <xf numFmtId="176" fontId="13" fillId="3" borderId="13" xfId="0" applyNumberFormat="1" applyFont="1" applyFill="1" applyBorder="1" applyAlignment="1">
      <alignment horizontal="center" vertical="center"/>
    </xf>
    <xf numFmtId="176" fontId="14" fillId="4" borderId="14" xfId="0" applyNumberFormat="1" applyFont="1" applyFill="1" applyBorder="1" applyAlignment="1">
      <alignment horizontal="center" vertical="center"/>
    </xf>
    <xf numFmtId="176" fontId="15" fillId="0" borderId="15" xfId="0" applyNumberFormat="1" applyFont="1" applyBorder="1" applyAlignment="1">
      <alignment horizontal="center" vertical="center"/>
    </xf>
    <xf numFmtId="0" fontId="16" fillId="0" borderId="16" xfId="0" applyFont="1" applyBorder="1" applyAlignment="1">
      <alignment horizontal="center" vertical="center"/>
    </xf>
    <xf numFmtId="0" fontId="17" fillId="5" borderId="17" xfId="0" applyFont="1" applyFill="1" applyBorder="1" applyAlignment="1">
      <alignment horizontal="center" vertical="center"/>
    </xf>
    <xf numFmtId="0" fontId="18" fillId="6" borderId="18" xfId="0" applyFont="1" applyFill="1" applyBorder="1" applyAlignment="1">
      <alignment horizontal="center" vertical="center"/>
    </xf>
    <xf numFmtId="0" fontId="19" fillId="7" borderId="19" xfId="0" applyFont="1" applyFill="1" applyBorder="1" applyAlignment="1">
      <alignment horizontal="center" vertical="center"/>
    </xf>
    <xf numFmtId="0" fontId="20" fillId="8" borderId="20" xfId="0" applyFont="1" applyFill="1" applyBorder="1" applyAlignment="1">
      <alignment horizontal="center" vertical="center"/>
    </xf>
    <xf numFmtId="0" fontId="21" fillId="9" borderId="21" xfId="0" applyFont="1" applyFill="1" applyBorder="1" applyAlignment="1">
      <alignment horizontal="center" vertical="center"/>
    </xf>
    <xf numFmtId="0" fontId="22" fillId="10" borderId="22" xfId="0" applyFont="1" applyFill="1" applyBorder="1" applyAlignment="1">
      <alignment horizontal="center" vertical="center"/>
    </xf>
    <xf numFmtId="10" fontId="23" fillId="0" borderId="23" xfId="0" applyNumberFormat="1" applyFont="1" applyBorder="1" applyAlignment="1">
      <alignment horizontal="center" vertical="center"/>
    </xf>
    <xf numFmtId="0" fontId="24" fillId="11" borderId="24" xfId="0" applyFont="1" applyFill="1" applyBorder="1" applyAlignment="1">
      <alignment horizontal="center" vertical="center"/>
    </xf>
    <xf numFmtId="10" fontId="25" fillId="0" borderId="25" xfId="0" applyNumberFormat="1" applyFont="1" applyBorder="1" applyAlignment="1">
      <alignment horizontal="center" vertical="center"/>
    </xf>
    <xf numFmtId="0" fontId="26" fillId="12" borderId="26" xfId="0" applyFont="1" applyFill="1" applyBorder="1" applyAlignment="1">
      <alignment horizontal="center" vertical="center"/>
    </xf>
    <xf numFmtId="0" fontId="27" fillId="0" borderId="27" xfId="0" applyFont="1" applyBorder="1" applyAlignment="1">
      <alignment horizontal="center" vertical="center"/>
    </xf>
    <xf numFmtId="0" fontId="28" fillId="0" borderId="28" xfId="0" applyFont="1" applyBorder="1" applyAlignment="1">
      <alignment vertical="center"/>
    </xf>
    <xf numFmtId="0" fontId="29" fillId="0" borderId="29" xfId="0" applyFont="1" applyBorder="1" applyAlignment="1">
      <alignment horizontal="center" vertical="center"/>
    </xf>
    <xf numFmtId="0" fontId="30" fillId="0" borderId="30" xfId="0" applyFont="1" applyBorder="1" applyAlignment="1">
      <alignment horizontal="center" vertical="center"/>
    </xf>
    <xf numFmtId="0" fontId="32" fillId="0" borderId="32" xfId="0" applyFont="1" applyBorder="1" applyAlignment="1">
      <alignment horizontal="center" vertical="center"/>
    </xf>
    <xf numFmtId="57" fontId="33" fillId="0" borderId="33" xfId="0" applyNumberFormat="1" applyFont="1" applyBorder="1" applyAlignment="1">
      <alignment horizontal="center" vertical="center"/>
    </xf>
    <xf numFmtId="57" fontId="34" fillId="0" borderId="34" xfId="0" applyNumberFormat="1" applyFont="1" applyBorder="1" applyAlignment="1">
      <alignment horizontal="center" vertical="center"/>
    </xf>
    <xf numFmtId="57" fontId="35" fillId="13" borderId="35" xfId="0" applyNumberFormat="1" applyFont="1" applyFill="1" applyBorder="1" applyAlignment="1">
      <alignment horizontal="center" vertical="center"/>
    </xf>
    <xf numFmtId="3" fontId="36" fillId="0" borderId="36" xfId="0" applyNumberFormat="1" applyFont="1" applyBorder="1" applyAlignment="1">
      <alignment horizontal="center" vertical="center"/>
    </xf>
    <xf numFmtId="9" fontId="37" fillId="14" borderId="37" xfId="0" applyNumberFormat="1" applyFont="1" applyFill="1" applyBorder="1" applyAlignment="1">
      <alignment horizontal="center" vertical="center"/>
    </xf>
    <xf numFmtId="177" fontId="38" fillId="0" borderId="38" xfId="0" applyNumberFormat="1" applyFont="1" applyBorder="1" applyAlignment="1">
      <alignment horizontal="center" vertical="center"/>
    </xf>
    <xf numFmtId="3" fontId="39" fillId="0" borderId="39" xfId="0" applyNumberFormat="1" applyFont="1" applyBorder="1" applyAlignment="1">
      <alignment horizontal="center" vertical="center"/>
    </xf>
    <xf numFmtId="9" fontId="40" fillId="15" borderId="40" xfId="0" applyNumberFormat="1" applyFont="1" applyFill="1" applyBorder="1" applyAlignment="1">
      <alignment horizontal="center" vertical="center"/>
    </xf>
    <xf numFmtId="0" fontId="41" fillId="0" borderId="41" xfId="0" applyFont="1" applyBorder="1" applyAlignment="1">
      <alignment horizontal="center" vertical="center"/>
    </xf>
    <xf numFmtId="0" fontId="42" fillId="0" borderId="42" xfId="0" applyFont="1" applyBorder="1" applyAlignment="1">
      <alignment horizontal="center" vertical="center"/>
    </xf>
    <xf numFmtId="178" fontId="43" fillId="0" borderId="43" xfId="0" applyNumberFormat="1" applyFont="1" applyBorder="1" applyAlignment="1">
      <alignment horizontal="center" vertical="center"/>
    </xf>
    <xf numFmtId="177" fontId="44" fillId="0" borderId="44" xfId="0" applyNumberFormat="1" applyFont="1" applyBorder="1" applyAlignment="1">
      <alignment horizontal="center" vertical="center"/>
    </xf>
    <xf numFmtId="0" fontId="45" fillId="0" borderId="45" xfId="0" applyFont="1" applyBorder="1" applyAlignment="1">
      <alignment horizontal="center" vertical="center"/>
    </xf>
    <xf numFmtId="177" fontId="46" fillId="0" borderId="46" xfId="0" applyNumberFormat="1" applyFont="1" applyBorder="1" applyAlignment="1">
      <alignment horizontal="center" vertical="center"/>
    </xf>
    <xf numFmtId="0" fontId="47" fillId="16" borderId="47" xfId="0" applyFont="1" applyFill="1" applyBorder="1" applyAlignment="1">
      <alignment horizontal="center" vertical="center"/>
    </xf>
    <xf numFmtId="10" fontId="48" fillId="17" borderId="48" xfId="0" applyNumberFormat="1" applyFont="1" applyFill="1" applyBorder="1" applyAlignment="1">
      <alignment horizontal="center" vertical="center"/>
    </xf>
    <xf numFmtId="0" fontId="49" fillId="0" borderId="49" xfId="0" applyFont="1" applyBorder="1" applyAlignment="1">
      <alignment horizontal="center" vertical="center"/>
    </xf>
    <xf numFmtId="3" fontId="50" fillId="0" borderId="50" xfId="0" applyNumberFormat="1" applyFont="1" applyBorder="1" applyAlignment="1">
      <alignment horizontal="center" vertical="center"/>
    </xf>
    <xf numFmtId="3" fontId="51" fillId="18" borderId="51" xfId="0" applyNumberFormat="1" applyFont="1" applyFill="1" applyBorder="1" applyAlignment="1">
      <alignment horizontal="center" vertical="center"/>
    </xf>
    <xf numFmtId="3" fontId="52" fillId="0" borderId="52" xfId="0" applyNumberFormat="1" applyFont="1" applyBorder="1" applyAlignment="1">
      <alignment horizontal="center" vertical="center"/>
    </xf>
    <xf numFmtId="0" fontId="53" fillId="0" borderId="53" xfId="0" applyFont="1" applyBorder="1" applyAlignment="1">
      <alignment horizontal="center" vertical="center"/>
    </xf>
    <xf numFmtId="3" fontId="54" fillId="0" borderId="54" xfId="0" applyNumberFormat="1" applyFont="1" applyBorder="1" applyAlignment="1">
      <alignment horizontal="center" vertical="center"/>
    </xf>
    <xf numFmtId="179" fontId="55" fillId="19" borderId="55" xfId="0" applyNumberFormat="1" applyFont="1" applyFill="1" applyBorder="1" applyAlignment="1">
      <alignment horizontal="center" vertical="center"/>
    </xf>
    <xf numFmtId="179" fontId="56" fillId="20" borderId="56" xfId="0" applyNumberFormat="1" applyFont="1" applyFill="1" applyBorder="1" applyAlignment="1">
      <alignment horizontal="center" vertical="center"/>
    </xf>
    <xf numFmtId="0" fontId="57" fillId="0" borderId="57" xfId="0" applyFont="1" applyBorder="1" applyAlignment="1">
      <alignment horizontal="center" vertical="center"/>
    </xf>
    <xf numFmtId="179" fontId="58" fillId="21" borderId="58" xfId="0" applyNumberFormat="1" applyFont="1" applyFill="1" applyBorder="1" applyAlignment="1">
      <alignment horizontal="center" vertical="center"/>
    </xf>
    <xf numFmtId="0" fontId="59" fillId="0" borderId="59" xfId="0" applyFont="1" applyBorder="1" applyAlignment="1">
      <alignment horizontal="center" vertical="center"/>
    </xf>
    <xf numFmtId="0" fontId="60" fillId="0" borderId="60" xfId="0" applyFont="1" applyBorder="1" applyAlignment="1">
      <alignment horizontal="center" vertical="center"/>
    </xf>
    <xf numFmtId="179" fontId="61" fillId="22" borderId="61" xfId="0" applyNumberFormat="1" applyFont="1" applyFill="1" applyBorder="1" applyAlignment="1">
      <alignment horizontal="center" vertical="center"/>
    </xf>
    <xf numFmtId="0" fontId="62" fillId="0" borderId="62" xfId="0" applyFont="1" applyBorder="1" applyAlignment="1">
      <alignment horizontal="center" vertical="center"/>
    </xf>
    <xf numFmtId="0" fontId="63" fillId="0" borderId="63" xfId="0" applyFont="1" applyBorder="1" applyAlignment="1">
      <alignment horizontal="center" vertical="center"/>
    </xf>
    <xf numFmtId="0" fontId="65" fillId="0" borderId="65" xfId="0" applyFont="1" applyBorder="1" applyAlignment="1">
      <alignment horizontal="center" vertical="center"/>
    </xf>
    <xf numFmtId="0" fontId="66" fillId="0" borderId="66" xfId="0" applyFont="1" applyBorder="1" applyAlignment="1">
      <alignment horizontal="center" vertical="center"/>
    </xf>
    <xf numFmtId="0" fontId="67" fillId="0" borderId="67" xfId="0" applyFont="1" applyBorder="1" applyAlignment="1">
      <alignment horizontal="left" vertical="center"/>
    </xf>
    <xf numFmtId="0" fontId="68" fillId="23" borderId="68" xfId="0" applyFont="1" applyFill="1" applyBorder="1" applyAlignment="1">
      <alignment horizontal="center" vertical="center" wrapText="1"/>
    </xf>
    <xf numFmtId="0" fontId="69" fillId="24" borderId="69" xfId="0" applyFont="1" applyFill="1" applyBorder="1" applyAlignment="1">
      <alignment horizontal="center" vertical="center" wrapText="1"/>
    </xf>
    <xf numFmtId="0" fontId="70" fillId="25" borderId="70" xfId="0" applyFont="1" applyFill="1" applyBorder="1" applyAlignment="1">
      <alignment horizontal="center" vertical="center" wrapText="1"/>
    </xf>
    <xf numFmtId="0" fontId="71" fillId="26" borderId="71" xfId="0" applyFont="1" applyFill="1" applyBorder="1" applyAlignment="1">
      <alignment horizontal="center" vertical="center" wrapText="1"/>
    </xf>
    <xf numFmtId="0" fontId="72" fillId="27" borderId="72" xfId="0" applyFont="1" applyFill="1" applyBorder="1" applyAlignment="1">
      <alignment horizontal="center" vertical="center" wrapText="1"/>
    </xf>
    <xf numFmtId="0" fontId="73" fillId="28" borderId="73" xfId="0" applyFont="1" applyFill="1" applyBorder="1" applyAlignment="1">
      <alignment horizontal="center" vertical="center" wrapText="1"/>
    </xf>
    <xf numFmtId="0" fontId="74" fillId="29" borderId="74" xfId="0" applyFont="1" applyFill="1" applyBorder="1" applyAlignment="1">
      <alignment horizontal="center" vertical="center" wrapText="1"/>
    </xf>
    <xf numFmtId="0" fontId="75" fillId="30" borderId="75" xfId="0" applyFont="1" applyFill="1" applyBorder="1" applyAlignment="1">
      <alignment horizontal="center" vertical="center" wrapText="1"/>
    </xf>
    <xf numFmtId="179" fontId="76" fillId="0" borderId="76" xfId="0" applyNumberFormat="1" applyFont="1" applyBorder="1" applyAlignment="1">
      <alignment horizontal="center" vertical="center"/>
    </xf>
    <xf numFmtId="3" fontId="77" fillId="0" borderId="77" xfId="0" applyNumberFormat="1" applyFont="1" applyBorder="1" applyAlignment="1">
      <alignment horizontal="center" vertical="center"/>
    </xf>
    <xf numFmtId="9" fontId="78" fillId="31" borderId="78" xfId="0" applyNumberFormat="1" applyFont="1" applyFill="1" applyBorder="1" applyAlignment="1">
      <alignment horizontal="center" vertical="center"/>
    </xf>
    <xf numFmtId="179" fontId="79" fillId="0" borderId="79" xfId="0" applyNumberFormat="1" applyFont="1" applyBorder="1" applyAlignment="1">
      <alignment horizontal="center" vertical="center"/>
    </xf>
    <xf numFmtId="0" fontId="80" fillId="0" borderId="80" xfId="0" applyFont="1" applyBorder="1" applyAlignment="1">
      <alignment horizontal="center" vertical="center"/>
    </xf>
    <xf numFmtId="9" fontId="81" fillId="32" borderId="81" xfId="0" applyNumberFormat="1" applyFont="1" applyFill="1" applyBorder="1" applyAlignment="1">
      <alignment horizontal="center" vertical="center"/>
    </xf>
    <xf numFmtId="178" fontId="82" fillId="0" borderId="82" xfId="0" applyNumberFormat="1" applyFont="1" applyBorder="1" applyAlignment="1">
      <alignment horizontal="center" vertical="center"/>
    </xf>
    <xf numFmtId="3" fontId="83" fillId="0" borderId="83" xfId="0" applyNumberFormat="1" applyFont="1" applyBorder="1" applyAlignment="1">
      <alignment horizontal="center" vertical="center"/>
    </xf>
    <xf numFmtId="0" fontId="84" fillId="0" borderId="84" xfId="0" applyFont="1" applyBorder="1" applyAlignment="1">
      <alignment horizontal="center" vertical="center"/>
    </xf>
    <xf numFmtId="0" fontId="85" fillId="0" borderId="85" xfId="0" applyFont="1" applyBorder="1" applyAlignment="1">
      <alignment horizontal="center" vertical="center"/>
    </xf>
    <xf numFmtId="179" fontId="86" fillId="0" borderId="86" xfId="0" applyNumberFormat="1" applyFont="1" applyBorder="1" applyAlignment="1">
      <alignment horizontal="center" vertical="center"/>
    </xf>
    <xf numFmtId="177" fontId="87" fillId="33" borderId="87" xfId="0" applyNumberFormat="1" applyFont="1" applyFill="1" applyBorder="1" applyAlignment="1">
      <alignment horizontal="center" vertical="center"/>
    </xf>
    <xf numFmtId="177" fontId="88" fillId="34" borderId="88" xfId="0" applyNumberFormat="1" applyFont="1" applyFill="1" applyBorder="1" applyAlignment="1">
      <alignment horizontal="center" vertical="center"/>
    </xf>
    <xf numFmtId="177" fontId="89" fillId="35" borderId="89" xfId="0" applyNumberFormat="1" applyFont="1" applyFill="1" applyBorder="1" applyAlignment="1">
      <alignment horizontal="center" vertical="center"/>
    </xf>
    <xf numFmtId="0" fontId="90" fillId="36" borderId="90" xfId="0" applyFont="1" applyFill="1" applyBorder="1" applyAlignment="1">
      <alignment horizontal="center" vertical="center"/>
    </xf>
    <xf numFmtId="57" fontId="91" fillId="37" borderId="91" xfId="0" applyNumberFormat="1" applyFont="1" applyFill="1" applyBorder="1" applyAlignment="1">
      <alignment horizontal="center" vertical="center"/>
    </xf>
    <xf numFmtId="179" fontId="92" fillId="0" borderId="92" xfId="0" applyNumberFormat="1" applyFont="1" applyBorder="1" applyAlignment="1">
      <alignment horizontal="center" vertical="center"/>
    </xf>
    <xf numFmtId="179" fontId="93" fillId="0" borderId="93" xfId="0" applyNumberFormat="1" applyFont="1" applyBorder="1" applyAlignment="1">
      <alignment horizontal="center" vertical="center"/>
    </xf>
    <xf numFmtId="177" fontId="94" fillId="38" borderId="94" xfId="0" applyNumberFormat="1" applyFont="1" applyFill="1" applyBorder="1" applyAlignment="1">
      <alignment horizontal="center" vertical="center"/>
    </xf>
    <xf numFmtId="0" fontId="95" fillId="39" borderId="95" xfId="0" applyFont="1" applyFill="1" applyBorder="1" applyAlignment="1">
      <alignment horizontal="center" vertical="center"/>
    </xf>
    <xf numFmtId="0" fontId="96" fillId="40" borderId="96" xfId="0" applyFont="1" applyFill="1" applyBorder="1" applyAlignment="1">
      <alignment horizontal="center" vertical="center"/>
    </xf>
    <xf numFmtId="0" fontId="97" fillId="41" borderId="97" xfId="0" applyFont="1" applyFill="1" applyBorder="1" applyAlignment="1">
      <alignment horizontal="center" vertical="center"/>
    </xf>
    <xf numFmtId="3" fontId="98" fillId="42" borderId="98" xfId="0" applyNumberFormat="1" applyFont="1" applyFill="1" applyBorder="1" applyAlignment="1">
      <alignment horizontal="center" vertical="center"/>
    </xf>
    <xf numFmtId="9" fontId="99" fillId="43" borderId="99" xfId="0" applyNumberFormat="1" applyFont="1" applyFill="1" applyBorder="1" applyAlignment="1">
      <alignment horizontal="center" vertical="center"/>
    </xf>
    <xf numFmtId="9" fontId="100" fillId="44" borderId="100" xfId="0" applyNumberFormat="1" applyFont="1" applyFill="1" applyBorder="1" applyAlignment="1">
      <alignment horizontal="center" vertical="center"/>
    </xf>
    <xf numFmtId="177" fontId="101" fillId="45" borderId="101" xfId="0" applyNumberFormat="1" applyFont="1" applyFill="1" applyBorder="1" applyAlignment="1">
      <alignment horizontal="center" vertical="center"/>
    </xf>
    <xf numFmtId="178" fontId="102" fillId="46" borderId="102" xfId="0" applyNumberFormat="1" applyFont="1" applyFill="1" applyBorder="1" applyAlignment="1">
      <alignment horizontal="center" vertical="center"/>
    </xf>
    <xf numFmtId="177" fontId="103" fillId="0" borderId="103" xfId="0" applyNumberFormat="1" applyFont="1" applyBorder="1" applyAlignment="1">
      <alignment horizontal="center" vertical="center"/>
    </xf>
    <xf numFmtId="0" fontId="104" fillId="0" borderId="104" xfId="0" applyFont="1" applyBorder="1" applyAlignment="1">
      <alignment horizontal="center" vertical="center"/>
    </xf>
    <xf numFmtId="0" fontId="105" fillId="0" borderId="105" xfId="0" applyFont="1" applyBorder="1" applyAlignment="1">
      <alignment horizontal="center" vertical="center"/>
    </xf>
    <xf numFmtId="177" fontId="106" fillId="0" borderId="106" xfId="0" applyNumberFormat="1" applyFont="1" applyBorder="1" applyAlignment="1">
      <alignment horizontal="center" vertical="center"/>
    </xf>
    <xf numFmtId="0" fontId="107" fillId="0" borderId="107" xfId="0" applyFont="1" applyBorder="1" applyAlignment="1">
      <alignment vertical="center"/>
    </xf>
    <xf numFmtId="0" fontId="108" fillId="0" borderId="108" xfId="0" applyFont="1" applyBorder="1" applyAlignment="1">
      <alignment horizontal="center" vertical="center"/>
    </xf>
    <xf numFmtId="179" fontId="109" fillId="47" borderId="109" xfId="0" applyNumberFormat="1" applyFont="1" applyFill="1" applyBorder="1" applyAlignment="1">
      <alignment horizontal="center" vertical="center"/>
    </xf>
    <xf numFmtId="0" fontId="110" fillId="0" borderId="110" xfId="0" applyFont="1" applyBorder="1" applyAlignment="1">
      <alignment vertical="center"/>
    </xf>
    <xf numFmtId="0" fontId="111" fillId="0" borderId="111" xfId="0" applyFont="1" applyBorder="1" applyAlignment="1">
      <alignment horizontal="center" vertical="center"/>
    </xf>
    <xf numFmtId="179" fontId="112" fillId="48" borderId="112" xfId="0" applyNumberFormat="1" applyFont="1" applyFill="1" applyBorder="1" applyAlignment="1">
      <alignment horizontal="center" vertical="center"/>
    </xf>
    <xf numFmtId="0" fontId="113" fillId="0" borderId="113" xfId="0" applyFont="1" applyBorder="1" applyAlignment="1">
      <alignment horizontal="center" vertical="center"/>
    </xf>
    <xf numFmtId="0" fontId="114" fillId="0" borderId="114" xfId="0" applyFont="1" applyBorder="1" applyAlignment="1">
      <alignment horizontal="center" vertical="center"/>
    </xf>
    <xf numFmtId="176" fontId="115" fillId="49" borderId="115" xfId="0" applyNumberFormat="1" applyFont="1" applyFill="1" applyBorder="1" applyAlignment="1">
      <alignment horizontal="center" vertical="center"/>
    </xf>
    <xf numFmtId="176" fontId="116" fillId="0" borderId="116" xfId="0" applyNumberFormat="1" applyFont="1" applyBorder="1" applyAlignment="1">
      <alignment horizontal="center" vertical="center"/>
    </xf>
    <xf numFmtId="0" fontId="117" fillId="0" borderId="117" xfId="0" applyFont="1" applyBorder="1" applyAlignment="1">
      <alignment horizontal="center" vertical="center"/>
    </xf>
    <xf numFmtId="176" fontId="118" fillId="50" borderId="118" xfId="0" applyNumberFormat="1" applyFont="1" applyFill="1" applyBorder="1" applyAlignment="1">
      <alignment horizontal="center" vertical="center"/>
    </xf>
    <xf numFmtId="176" fontId="119" fillId="0" borderId="119" xfId="0" applyNumberFormat="1" applyFont="1" applyBorder="1" applyAlignment="1">
      <alignment horizontal="center" vertical="center"/>
    </xf>
    <xf numFmtId="0" fontId="120" fillId="0" borderId="120" xfId="0" applyFont="1" applyBorder="1" applyAlignment="1">
      <alignment horizontal="center" vertical="center"/>
    </xf>
    <xf numFmtId="0" fontId="121" fillId="0" borderId="121" xfId="0" applyFont="1" applyBorder="1" applyAlignment="1">
      <alignment vertical="center"/>
    </xf>
    <xf numFmtId="3" fontId="122" fillId="0" borderId="122" xfId="0" applyNumberFormat="1" applyFont="1" applyBorder="1" applyAlignment="1">
      <alignment vertical="center"/>
    </xf>
    <xf numFmtId="10" fontId="123" fillId="0" borderId="123" xfId="0" applyNumberFormat="1" applyFont="1" applyBorder="1" applyAlignment="1">
      <alignment vertical="center"/>
    </xf>
    <xf numFmtId="0" fontId="124" fillId="0" borderId="124" xfId="0" applyFont="1" applyBorder="1" applyAlignment="1">
      <alignment horizontal="center" vertical="center"/>
    </xf>
    <xf numFmtId="3" fontId="125" fillId="0" borderId="125" xfId="0" applyNumberFormat="1" applyFont="1" applyBorder="1" applyAlignment="1">
      <alignment horizontal="center" vertical="center"/>
    </xf>
    <xf numFmtId="179" fontId="126" fillId="51" borderId="126" xfId="0" applyNumberFormat="1" applyFont="1" applyFill="1" applyBorder="1" applyAlignment="1">
      <alignment horizontal="center" vertical="center"/>
    </xf>
    <xf numFmtId="3" fontId="127" fillId="0" borderId="127" xfId="0" applyNumberFormat="1" applyFont="1" applyBorder="1" applyAlignment="1">
      <alignment horizontal="center" vertical="center"/>
    </xf>
    <xf numFmtId="179" fontId="128" fillId="52" borderId="128" xfId="0" applyNumberFormat="1" applyFont="1" applyFill="1" applyBorder="1" applyAlignment="1">
      <alignment horizontal="center" vertical="center"/>
    </xf>
    <xf numFmtId="0" fontId="129" fillId="0" borderId="129" xfId="0" applyFont="1" applyBorder="1" applyAlignment="1">
      <alignment horizontal="center" vertical="center"/>
    </xf>
    <xf numFmtId="178" fontId="130" fillId="53" borderId="130" xfId="0" applyNumberFormat="1" applyFont="1" applyFill="1" applyBorder="1" applyAlignment="1">
      <alignment horizontal="center" vertical="center"/>
    </xf>
    <xf numFmtId="179" fontId="131" fillId="54" borderId="131" xfId="0" applyNumberFormat="1" applyFont="1" applyFill="1" applyBorder="1" applyAlignment="1">
      <alignment horizontal="center" vertical="center"/>
    </xf>
    <xf numFmtId="3" fontId="132" fillId="55" borderId="132" xfId="0" applyNumberFormat="1" applyFont="1" applyFill="1" applyBorder="1" applyAlignment="1">
      <alignment horizontal="center" vertical="center"/>
    </xf>
    <xf numFmtId="9" fontId="133" fillId="56" borderId="133" xfId="0" applyNumberFormat="1" applyFont="1" applyFill="1" applyBorder="1" applyAlignment="1">
      <alignment horizontal="center" vertical="center"/>
    </xf>
    <xf numFmtId="0" fontId="134" fillId="57" borderId="134" xfId="0" applyFont="1" applyFill="1" applyBorder="1" applyAlignment="1">
      <alignment horizontal="center" vertical="center"/>
    </xf>
    <xf numFmtId="3" fontId="135" fillId="58" borderId="135" xfId="0" applyNumberFormat="1" applyFont="1" applyFill="1" applyBorder="1" applyAlignment="1">
      <alignment horizontal="center" vertical="center"/>
    </xf>
    <xf numFmtId="0" fontId="136" fillId="59" borderId="136" xfId="0" applyFont="1" applyFill="1" applyBorder="1" applyAlignment="1">
      <alignment horizontal="center" vertical="center"/>
    </xf>
    <xf numFmtId="9" fontId="137" fillId="60" borderId="137" xfId="0" applyNumberFormat="1" applyFont="1" applyFill="1" applyBorder="1" applyAlignment="1">
      <alignment horizontal="center" vertical="center"/>
    </xf>
    <xf numFmtId="179" fontId="138" fillId="61" borderId="138" xfId="0" applyNumberFormat="1" applyFont="1" applyFill="1" applyBorder="1" applyAlignment="1">
      <alignment horizontal="center" vertical="center"/>
    </xf>
    <xf numFmtId="176" fontId="139" fillId="62" borderId="139" xfId="0" applyNumberFormat="1" applyFont="1" applyFill="1" applyBorder="1" applyAlignment="1">
      <alignment horizontal="center" vertical="center"/>
    </xf>
    <xf numFmtId="3" fontId="140" fillId="63" borderId="140" xfId="0" applyNumberFormat="1" applyFont="1" applyFill="1" applyBorder="1" applyAlignment="1">
      <alignment horizontal="center" vertical="center"/>
    </xf>
    <xf numFmtId="177" fontId="141" fillId="0" borderId="141" xfId="0" applyNumberFormat="1" applyFont="1" applyBorder="1" applyAlignment="1">
      <alignment horizontal="center" vertical="center"/>
    </xf>
    <xf numFmtId="9" fontId="142" fillId="0" borderId="142" xfId="0" applyNumberFormat="1" applyFont="1" applyBorder="1" applyAlignment="1">
      <alignment horizontal="center" vertical="center"/>
    </xf>
    <xf numFmtId="0" fontId="143" fillId="0" borderId="143" xfId="0" applyFont="1" applyBorder="1" applyAlignment="1">
      <alignment horizontal="center" vertical="center"/>
    </xf>
    <xf numFmtId="9" fontId="144" fillId="0" borderId="144" xfId="0" applyNumberFormat="1" applyFont="1" applyBorder="1" applyAlignment="1">
      <alignment horizontal="center" vertical="center"/>
    </xf>
    <xf numFmtId="9" fontId="145" fillId="0" borderId="145" xfId="0" applyNumberFormat="1" applyFont="1" applyBorder="1" applyAlignment="1">
      <alignment horizontal="center" vertical="center"/>
    </xf>
    <xf numFmtId="0" fontId="146" fillId="64" borderId="146" xfId="0" applyFont="1" applyFill="1" applyBorder="1" applyAlignment="1">
      <alignment horizontal="center" vertical="center"/>
    </xf>
    <xf numFmtId="0" fontId="147" fillId="0" borderId="147" xfId="0" applyFont="1" applyBorder="1" applyAlignment="1">
      <alignment horizontal="center" vertical="center"/>
    </xf>
    <xf numFmtId="0" fontId="148" fillId="65" borderId="148" xfId="0" applyFont="1" applyFill="1" applyBorder="1" applyAlignment="1">
      <alignment horizontal="center" vertical="center"/>
    </xf>
    <xf numFmtId="0" fontId="149" fillId="0" borderId="149" xfId="0" applyFont="1" applyBorder="1" applyAlignment="1">
      <alignment horizontal="center" vertical="center"/>
    </xf>
    <xf numFmtId="57" fontId="150" fillId="0" borderId="150" xfId="0" applyNumberFormat="1" applyFont="1" applyBorder="1" applyAlignment="1">
      <alignment horizontal="center" vertical="center"/>
    </xf>
    <xf numFmtId="0" fontId="151" fillId="0" borderId="151" xfId="0" applyFont="1" applyBorder="1" applyAlignment="1">
      <alignment horizontal="center" vertical="center"/>
    </xf>
    <xf numFmtId="176" fontId="152" fillId="66" borderId="152" xfId="0" applyNumberFormat="1" applyFont="1" applyFill="1" applyBorder="1" applyAlignment="1">
      <alignment horizontal="center" vertical="center"/>
    </xf>
    <xf numFmtId="0" fontId="153" fillId="0" borderId="153" xfId="0" applyFont="1" applyBorder="1" applyAlignment="1">
      <alignment horizontal="center" vertical="center"/>
    </xf>
    <xf numFmtId="0" fontId="154" fillId="67" borderId="154" xfId="0" applyFont="1" applyFill="1" applyBorder="1" applyAlignment="1">
      <alignment horizontal="center" vertical="center"/>
    </xf>
    <xf numFmtId="0" fontId="155" fillId="0" borderId="155" xfId="0" applyFont="1" applyBorder="1" applyAlignment="1">
      <alignment horizontal="center" vertical="center"/>
    </xf>
    <xf numFmtId="0" fontId="156" fillId="68" borderId="156" xfId="0" applyFont="1" applyFill="1" applyBorder="1" applyAlignment="1">
      <alignment horizontal="center" vertical="center"/>
    </xf>
    <xf numFmtId="0" fontId="157" fillId="0" borderId="157" xfId="0" applyFont="1" applyBorder="1" applyAlignment="1">
      <alignment horizontal="center" vertical="center"/>
    </xf>
    <xf numFmtId="9" fontId="158" fillId="69" borderId="158" xfId="0" applyNumberFormat="1" applyFont="1" applyFill="1" applyBorder="1" applyAlignment="1">
      <alignment horizontal="center" vertical="center"/>
    </xf>
    <xf numFmtId="9" fontId="159" fillId="70" borderId="159" xfId="0" applyNumberFormat="1" applyFont="1" applyFill="1" applyBorder="1" applyAlignment="1">
      <alignment horizontal="center" vertical="center"/>
    </xf>
    <xf numFmtId="9" fontId="160" fillId="71" borderId="160" xfId="0" applyNumberFormat="1" applyFont="1" applyFill="1" applyBorder="1" applyAlignment="1">
      <alignment horizontal="center" vertical="center"/>
    </xf>
    <xf numFmtId="0" fontId="161" fillId="72" borderId="161" xfId="0" applyFont="1" applyFill="1" applyBorder="1" applyAlignment="1">
      <alignment horizontal="center" vertical="center"/>
    </xf>
    <xf numFmtId="0" fontId="162" fillId="0" borderId="162" xfId="0" applyFont="1" applyBorder="1" applyAlignment="1">
      <alignment horizontal="center" vertical="center"/>
    </xf>
    <xf numFmtId="3" fontId="163" fillId="0" borderId="163" xfId="0" applyNumberFormat="1" applyFont="1" applyBorder="1" applyAlignment="1">
      <alignment horizontal="center" vertical="center"/>
    </xf>
    <xf numFmtId="179" fontId="164" fillId="73" borderId="164" xfId="0" applyNumberFormat="1" applyFont="1" applyFill="1" applyBorder="1" applyAlignment="1">
      <alignment horizontal="center" vertical="center"/>
    </xf>
    <xf numFmtId="3" fontId="165" fillId="0" borderId="165" xfId="0" applyNumberFormat="1" applyFont="1" applyBorder="1" applyAlignment="1">
      <alignment horizontal="center" vertical="center"/>
    </xf>
    <xf numFmtId="179" fontId="166" fillId="74" borderId="166" xfId="0" applyNumberFormat="1" applyFont="1" applyFill="1" applyBorder="1" applyAlignment="1">
      <alignment horizontal="center" vertical="center"/>
    </xf>
    <xf numFmtId="176" fontId="167" fillId="0" borderId="167" xfId="0" applyNumberFormat="1" applyFont="1" applyBorder="1" applyAlignment="1">
      <alignment vertical="center"/>
    </xf>
    <xf numFmtId="3" fontId="168" fillId="0" borderId="168" xfId="0" applyNumberFormat="1" applyFont="1" applyBorder="1" applyAlignment="1">
      <alignment horizontal="center" vertical="center"/>
    </xf>
    <xf numFmtId="10" fontId="169" fillId="75" borderId="169" xfId="0" applyNumberFormat="1" applyFont="1" applyFill="1" applyBorder="1" applyAlignment="1">
      <alignment horizontal="center" vertical="center"/>
    </xf>
    <xf numFmtId="0" fontId="170" fillId="76" borderId="170" xfId="0" applyFont="1" applyFill="1" applyBorder="1" applyAlignment="1">
      <alignment horizontal="center" vertical="center"/>
    </xf>
    <xf numFmtId="0" fontId="171" fillId="77" borderId="171" xfId="0" applyFont="1" applyFill="1" applyBorder="1" applyAlignment="1">
      <alignment horizontal="center" vertical="center"/>
    </xf>
    <xf numFmtId="0" fontId="172" fillId="78" borderId="172" xfId="0" applyFont="1" applyFill="1" applyBorder="1" applyAlignment="1">
      <alignment horizontal="center" vertical="center"/>
    </xf>
    <xf numFmtId="0" fontId="173" fillId="79" borderId="173" xfId="0" applyFont="1" applyFill="1" applyBorder="1" applyAlignment="1">
      <alignment horizontal="center" vertical="center"/>
    </xf>
    <xf numFmtId="0" fontId="174" fillId="0" borderId="174" xfId="0" applyFont="1" applyBorder="1" applyAlignment="1">
      <alignment horizontal="center" vertical="center"/>
    </xf>
    <xf numFmtId="9" fontId="175" fillId="0" borderId="175" xfId="0" applyNumberFormat="1" applyFont="1" applyBorder="1" applyAlignment="1">
      <alignment horizontal="center" vertical="center"/>
    </xf>
    <xf numFmtId="9" fontId="176" fillId="0" borderId="176" xfId="0" applyNumberFormat="1" applyFont="1" applyBorder="1" applyAlignment="1">
      <alignment horizontal="center" vertical="center"/>
    </xf>
    <xf numFmtId="179" fontId="177" fillId="80" borderId="177" xfId="0" applyNumberFormat="1" applyFont="1" applyFill="1" applyBorder="1" applyAlignment="1">
      <alignment horizontal="center" vertical="center"/>
    </xf>
    <xf numFmtId="3" fontId="178" fillId="81" borderId="178" xfId="0" applyNumberFormat="1" applyFont="1" applyFill="1" applyBorder="1" applyAlignment="1">
      <alignment horizontal="center" vertical="center"/>
    </xf>
    <xf numFmtId="180" fontId="179" fillId="82" borderId="179" xfId="0" applyNumberFormat="1" applyFont="1" applyFill="1" applyBorder="1" applyAlignment="1">
      <alignment horizontal="center" vertical="center"/>
    </xf>
    <xf numFmtId="3" fontId="180" fillId="83" borderId="180" xfId="0" applyNumberFormat="1" applyFont="1" applyFill="1" applyBorder="1" applyAlignment="1">
      <alignment horizontal="center" vertical="center"/>
    </xf>
    <xf numFmtId="179" fontId="181" fillId="84" borderId="181" xfId="0" applyNumberFormat="1" applyFont="1" applyFill="1" applyBorder="1" applyAlignment="1">
      <alignment horizontal="center" vertical="center"/>
    </xf>
    <xf numFmtId="179" fontId="182" fillId="85" borderId="182" xfId="0" applyNumberFormat="1" applyFont="1" applyFill="1" applyBorder="1" applyAlignment="1">
      <alignment horizontal="center" vertical="center"/>
    </xf>
    <xf numFmtId="0" fontId="183" fillId="0" borderId="183" xfId="0" applyFont="1" applyBorder="1" applyAlignment="1">
      <alignment horizontal="center" vertical="center"/>
    </xf>
    <xf numFmtId="180" fontId="184" fillId="0" borderId="184" xfId="0" applyNumberFormat="1" applyFont="1" applyBorder="1" applyAlignment="1">
      <alignment horizontal="center" vertical="center"/>
    </xf>
    <xf numFmtId="180" fontId="185" fillId="0" borderId="185" xfId="0" applyNumberFormat="1" applyFont="1" applyBorder="1" applyAlignment="1">
      <alignment horizontal="center" vertical="center"/>
    </xf>
    <xf numFmtId="177" fontId="186" fillId="86" borderId="186" xfId="0" applyNumberFormat="1" applyFont="1" applyFill="1" applyBorder="1" applyAlignment="1">
      <alignment horizontal="center" vertical="center"/>
    </xf>
    <xf numFmtId="177" fontId="187" fillId="87" borderId="187" xfId="0" applyNumberFormat="1" applyFont="1" applyFill="1" applyBorder="1" applyAlignment="1">
      <alignment horizontal="center" vertical="center"/>
    </xf>
    <xf numFmtId="9" fontId="188" fillId="0" borderId="188" xfId="0" applyNumberFormat="1" applyFont="1" applyBorder="1" applyAlignment="1">
      <alignment horizontal="center" vertical="center"/>
    </xf>
    <xf numFmtId="9" fontId="189" fillId="0" borderId="189" xfId="0" applyNumberFormat="1" applyFont="1" applyBorder="1" applyAlignment="1">
      <alignment horizontal="center" vertical="center"/>
    </xf>
    <xf numFmtId="177" fontId="190" fillId="88" borderId="190" xfId="0" applyNumberFormat="1" applyFont="1" applyFill="1" applyBorder="1" applyAlignment="1">
      <alignment horizontal="center" vertical="center"/>
    </xf>
    <xf numFmtId="177" fontId="191" fillId="89" borderId="191" xfId="0" applyNumberFormat="1" applyFont="1" applyFill="1" applyBorder="1" applyAlignment="1">
      <alignment horizontal="center" vertical="center"/>
    </xf>
    <xf numFmtId="178" fontId="192" fillId="90" borderId="192" xfId="0" applyNumberFormat="1" applyFont="1" applyFill="1" applyBorder="1" applyAlignment="1">
      <alignment horizontal="center" vertical="center"/>
    </xf>
    <xf numFmtId="177" fontId="193" fillId="91" borderId="193" xfId="0" applyNumberFormat="1" applyFont="1" applyFill="1" applyBorder="1" applyAlignment="1">
      <alignment horizontal="center" vertical="center"/>
    </xf>
    <xf numFmtId="0" fontId="194" fillId="0" borderId="194" xfId="0" applyFont="1" applyBorder="1" applyAlignment="1">
      <alignment horizontal="center" vertical="center"/>
    </xf>
    <xf numFmtId="0" fontId="196" fillId="0" borderId="196" xfId="0" applyFont="1" applyBorder="1" applyAlignment="1">
      <alignment horizontal="center" vertical="center"/>
    </xf>
    <xf numFmtId="0" fontId="197" fillId="92" borderId="197" xfId="0" applyFont="1" applyFill="1" applyBorder="1" applyAlignment="1">
      <alignment horizontal="center" vertical="center"/>
    </xf>
    <xf numFmtId="179" fontId="198" fillId="93" borderId="198" xfId="0" applyNumberFormat="1" applyFont="1" applyFill="1" applyBorder="1" applyAlignment="1">
      <alignment horizontal="center" vertical="center"/>
    </xf>
    <xf numFmtId="179" fontId="199" fillId="94" borderId="199" xfId="0" applyNumberFormat="1" applyFont="1" applyFill="1" applyBorder="1" applyAlignment="1">
      <alignment horizontal="center" vertical="center"/>
    </xf>
    <xf numFmtId="177" fontId="200" fillId="0" borderId="200" xfId="0" applyNumberFormat="1" applyFont="1" applyBorder="1" applyAlignment="1">
      <alignment horizontal="center" vertical="center"/>
    </xf>
    <xf numFmtId="178" fontId="201" fillId="95" borderId="201" xfId="0" applyNumberFormat="1" applyFont="1" applyFill="1" applyBorder="1" applyAlignment="1">
      <alignment horizontal="center" vertical="center"/>
    </xf>
    <xf numFmtId="177" fontId="202" fillId="96" borderId="202" xfId="0" applyNumberFormat="1" applyFont="1" applyFill="1" applyBorder="1" applyAlignment="1">
      <alignment horizontal="center" vertical="center"/>
    </xf>
    <xf numFmtId="177" fontId="203" fillId="97" borderId="203" xfId="0" applyNumberFormat="1" applyFont="1" applyFill="1" applyBorder="1" applyAlignment="1">
      <alignment horizontal="center" vertical="center"/>
    </xf>
    <xf numFmtId="177" fontId="204" fillId="98" borderId="204" xfId="0" applyNumberFormat="1" applyFont="1" applyFill="1" applyBorder="1" applyAlignment="1">
      <alignment horizontal="center" vertical="center"/>
    </xf>
    <xf numFmtId="0" fontId="205" fillId="99" borderId="205" xfId="0" applyFont="1" applyFill="1" applyBorder="1" applyAlignment="1">
      <alignment horizontal="center" vertical="center"/>
    </xf>
    <xf numFmtId="0" fontId="206" fillId="0" borderId="206" xfId="0" applyFont="1" applyBorder="1" applyAlignment="1">
      <alignment horizontal="center" vertical="center"/>
    </xf>
    <xf numFmtId="9" fontId="207" fillId="0" borderId="207" xfId="0" applyNumberFormat="1" applyFont="1" applyBorder="1" applyAlignment="1">
      <alignment horizontal="center" vertical="center"/>
    </xf>
    <xf numFmtId="3" fontId="208" fillId="100" borderId="208" xfId="0" applyNumberFormat="1" applyFont="1" applyFill="1" applyBorder="1" applyAlignment="1">
      <alignment horizontal="center" vertical="center"/>
    </xf>
    <xf numFmtId="0" fontId="209" fillId="101" borderId="209" xfId="0" applyFont="1" applyFill="1" applyBorder="1" applyAlignment="1">
      <alignment horizontal="center" vertical="center"/>
    </xf>
    <xf numFmtId="3" fontId="210" fillId="102" borderId="210" xfId="0" applyNumberFormat="1" applyFont="1" applyFill="1" applyBorder="1" applyAlignment="1">
      <alignment horizontal="center" vertical="center"/>
    </xf>
    <xf numFmtId="3" fontId="212" fillId="103" borderId="212" xfId="0" applyNumberFormat="1" applyFont="1" applyFill="1" applyBorder="1" applyAlignment="1">
      <alignment horizontal="center" vertical="center"/>
    </xf>
    <xf numFmtId="0" fontId="213" fillId="104" borderId="213" xfId="0" applyFont="1" applyFill="1" applyBorder="1" applyAlignment="1">
      <alignment horizontal="center" vertical="center"/>
    </xf>
    <xf numFmtId="0" fontId="214" fillId="0" borderId="214" xfId="0" applyFont="1" applyBorder="1" applyAlignment="1">
      <alignment horizontal="center" vertical="center"/>
    </xf>
    <xf numFmtId="3" fontId="215" fillId="0" borderId="215" xfId="0" applyNumberFormat="1" applyFont="1" applyBorder="1" applyAlignment="1">
      <alignment horizontal="center" vertical="center"/>
    </xf>
    <xf numFmtId="179" fontId="216" fillId="105" borderId="216" xfId="0" applyNumberFormat="1" applyFont="1" applyFill="1" applyBorder="1" applyAlignment="1">
      <alignment horizontal="center" vertical="center"/>
    </xf>
    <xf numFmtId="0" fontId="217" fillId="0" borderId="217" xfId="0" applyFont="1" applyBorder="1" applyAlignment="1">
      <alignment horizontal="center" vertical="center"/>
    </xf>
    <xf numFmtId="3" fontId="218" fillId="0" borderId="218" xfId="0" applyNumberFormat="1" applyFont="1" applyBorder="1" applyAlignment="1">
      <alignment horizontal="center" vertical="center"/>
    </xf>
    <xf numFmtId="10" fontId="219" fillId="0" borderId="219" xfId="0" applyNumberFormat="1" applyFont="1" applyBorder="1" applyAlignment="1">
      <alignment horizontal="center" vertical="center"/>
    </xf>
    <xf numFmtId="0" fontId="220" fillId="106" borderId="220" xfId="0" applyFont="1" applyFill="1" applyBorder="1" applyAlignment="1">
      <alignment horizontal="center" vertical="center"/>
    </xf>
    <xf numFmtId="10" fontId="221" fillId="0" borderId="221" xfId="0" applyNumberFormat="1" applyFont="1" applyBorder="1" applyAlignment="1">
      <alignment horizontal="center" vertical="center"/>
    </xf>
    <xf numFmtId="0" fontId="222" fillId="107" borderId="222" xfId="0" applyFont="1" applyFill="1" applyBorder="1" applyAlignment="1">
      <alignment horizontal="center" vertical="center"/>
    </xf>
    <xf numFmtId="3" fontId="223" fillId="0" borderId="223" xfId="0" applyNumberFormat="1" applyFont="1" applyBorder="1" applyAlignment="1">
      <alignment horizontal="center" vertical="center"/>
    </xf>
    <xf numFmtId="177" fontId="224" fillId="108" borderId="224" xfId="0" applyNumberFormat="1" applyFont="1" applyFill="1" applyBorder="1" applyAlignment="1">
      <alignment horizontal="center" vertical="center"/>
    </xf>
    <xf numFmtId="177" fontId="225" fillId="109" borderId="225" xfId="0" applyNumberFormat="1" applyFont="1" applyFill="1" applyBorder="1" applyAlignment="1">
      <alignment horizontal="center" vertical="center"/>
    </xf>
    <xf numFmtId="177" fontId="226" fillId="110" borderId="226" xfId="0" applyNumberFormat="1" applyFont="1" applyFill="1" applyBorder="1" applyAlignment="1">
      <alignment horizontal="center" vertical="center"/>
    </xf>
    <xf numFmtId="177" fontId="227" fillId="111" borderId="227" xfId="0" applyNumberFormat="1" applyFont="1" applyFill="1" applyBorder="1" applyAlignment="1">
      <alignment horizontal="center" vertical="center"/>
    </xf>
    <xf numFmtId="0" fontId="228" fillId="0" borderId="228" xfId="0" applyFont="1" applyBorder="1" applyAlignment="1">
      <alignment horizontal="center" vertical="center"/>
    </xf>
    <xf numFmtId="0" fontId="229" fillId="0" borderId="229" xfId="0" applyFont="1" applyBorder="1" applyAlignment="1">
      <alignment horizontal="center" vertical="center"/>
    </xf>
    <xf numFmtId="9" fontId="230" fillId="0" borderId="230" xfId="0" applyNumberFormat="1" applyFont="1" applyBorder="1" applyAlignment="1">
      <alignment horizontal="center" vertical="center"/>
    </xf>
    <xf numFmtId="9" fontId="231" fillId="0" borderId="231" xfId="0" applyNumberFormat="1" applyFont="1" applyBorder="1" applyAlignment="1">
      <alignment horizontal="center" vertical="center"/>
    </xf>
    <xf numFmtId="179" fontId="232" fillId="0" borderId="232" xfId="0" applyNumberFormat="1" applyFont="1" applyBorder="1" applyAlignment="1">
      <alignment horizontal="center" vertical="center"/>
    </xf>
    <xf numFmtId="0" fontId="233" fillId="0" borderId="233" xfId="0" applyFont="1" applyBorder="1" applyAlignment="1">
      <alignment horizontal="center" vertical="center"/>
    </xf>
    <xf numFmtId="9" fontId="235" fillId="0" borderId="235" xfId="0" applyNumberFormat="1" applyFont="1" applyBorder="1" applyAlignment="1">
      <alignment horizontal="center" vertical="center"/>
    </xf>
    <xf numFmtId="9" fontId="236" fillId="0" borderId="236" xfId="0" applyNumberFormat="1" applyFont="1" applyBorder="1" applyAlignment="1">
      <alignment horizontal="center" vertical="center"/>
    </xf>
    <xf numFmtId="0" fontId="237" fillId="112" borderId="237" xfId="0" applyFont="1" applyFill="1" applyBorder="1" applyAlignment="1">
      <alignment horizontal="center" vertical="center"/>
    </xf>
    <xf numFmtId="0" fontId="238" fillId="113" borderId="238" xfId="0" applyFont="1" applyFill="1" applyBorder="1" applyAlignment="1">
      <alignment horizontal="center" vertical="center"/>
    </xf>
    <xf numFmtId="177" fontId="239" fillId="0" borderId="239" xfId="0" applyNumberFormat="1" applyFont="1" applyBorder="1" applyAlignment="1">
      <alignment horizontal="center" vertical="center"/>
    </xf>
    <xf numFmtId="0" fontId="240" fillId="0" borderId="240" xfId="0" applyFont="1" applyBorder="1" applyAlignment="1">
      <alignment vertical="center"/>
    </xf>
    <xf numFmtId="0" fontId="242" fillId="0" borderId="242" xfId="0" applyFont="1" applyBorder="1" applyAlignment="1">
      <alignment horizontal="center" vertical="center"/>
    </xf>
    <xf numFmtId="3" fontId="243" fillId="114" borderId="243" xfId="0" applyNumberFormat="1" applyFont="1" applyFill="1" applyBorder="1" applyAlignment="1">
      <alignment horizontal="center" vertical="center"/>
    </xf>
    <xf numFmtId="0" fontId="244" fillId="115" borderId="244" xfId="0" applyFont="1" applyFill="1" applyBorder="1" applyAlignment="1">
      <alignment horizontal="center" vertical="center"/>
    </xf>
    <xf numFmtId="3" fontId="245" fillId="116" borderId="245" xfId="0" applyNumberFormat="1" applyFont="1" applyFill="1" applyBorder="1" applyAlignment="1">
      <alignment horizontal="center" vertical="center"/>
    </xf>
    <xf numFmtId="0" fontId="246" fillId="0" borderId="246" xfId="0" applyFont="1" applyBorder="1" applyAlignment="1">
      <alignment horizontal="center" vertical="center"/>
    </xf>
    <xf numFmtId="0" fontId="247" fillId="0" borderId="247" xfId="0" applyFont="1" applyBorder="1" applyAlignment="1">
      <alignment vertical="center"/>
    </xf>
    <xf numFmtId="0" fontId="248" fillId="0" borderId="248" xfId="0" applyFont="1" applyBorder="1" applyAlignment="1">
      <alignment horizontal="center" vertical="center"/>
    </xf>
    <xf numFmtId="3" fontId="249" fillId="0" borderId="249" xfId="0" applyNumberFormat="1" applyFont="1" applyBorder="1" applyAlignment="1">
      <alignment horizontal="center" vertical="center"/>
    </xf>
    <xf numFmtId="9" fontId="250" fillId="0" borderId="250" xfId="0" applyNumberFormat="1" applyFont="1" applyBorder="1" applyAlignment="1">
      <alignment horizontal="center" vertical="center"/>
    </xf>
    <xf numFmtId="3" fontId="251" fillId="117" borderId="251" xfId="0" applyNumberFormat="1" applyFont="1" applyFill="1" applyBorder="1" applyAlignment="1">
      <alignment horizontal="center" vertical="center"/>
    </xf>
    <xf numFmtId="0" fontId="252" fillId="118" borderId="252" xfId="0" applyFont="1" applyFill="1" applyBorder="1" applyAlignment="1">
      <alignment horizontal="center" vertical="center"/>
    </xf>
    <xf numFmtId="3" fontId="253" fillId="119" borderId="253" xfId="0" applyNumberFormat="1" applyFont="1" applyFill="1" applyBorder="1" applyAlignment="1">
      <alignment horizontal="center" vertical="center"/>
    </xf>
    <xf numFmtId="177" fontId="254" fillId="120" borderId="254" xfId="0" applyNumberFormat="1" applyFont="1" applyFill="1" applyBorder="1" applyAlignment="1">
      <alignment horizontal="center" vertical="center"/>
    </xf>
    <xf numFmtId="177" fontId="255" fillId="121" borderId="255" xfId="0" applyNumberFormat="1" applyFont="1" applyFill="1" applyBorder="1" applyAlignment="1">
      <alignment horizontal="center" vertical="center"/>
    </xf>
    <xf numFmtId="177" fontId="256" fillId="122" borderId="256" xfId="0" applyNumberFormat="1" applyFont="1" applyFill="1" applyBorder="1" applyAlignment="1">
      <alignment horizontal="center" vertical="center"/>
    </xf>
    <xf numFmtId="177" fontId="257" fillId="123" borderId="257" xfId="0" applyNumberFormat="1" applyFont="1" applyFill="1" applyBorder="1" applyAlignment="1">
      <alignment horizontal="center" vertical="center"/>
    </xf>
    <xf numFmtId="177" fontId="258" fillId="124" borderId="258" xfId="0" applyNumberFormat="1" applyFont="1" applyFill="1" applyBorder="1" applyAlignment="1">
      <alignment horizontal="center" vertical="center"/>
    </xf>
    <xf numFmtId="177" fontId="259" fillId="125" borderId="259" xfId="0" applyNumberFormat="1" applyFont="1" applyFill="1" applyBorder="1" applyAlignment="1">
      <alignment horizontal="center" vertical="center"/>
    </xf>
    <xf numFmtId="0" fontId="260" fillId="0" borderId="260" xfId="0" applyFont="1" applyBorder="1" applyAlignment="1">
      <alignment horizontal="center" vertical="center"/>
    </xf>
    <xf numFmtId="3" fontId="261" fillId="0" borderId="261" xfId="0" applyNumberFormat="1" applyFont="1" applyBorder="1" applyAlignment="1">
      <alignment horizontal="center" vertical="center"/>
    </xf>
    <xf numFmtId="0" fontId="262" fillId="0" borderId="262" xfId="0" applyFont="1" applyBorder="1" applyAlignment="1">
      <alignment horizontal="center" vertical="center"/>
    </xf>
    <xf numFmtId="3" fontId="263" fillId="0" borderId="263" xfId="0" applyNumberFormat="1" applyFont="1" applyBorder="1" applyAlignment="1">
      <alignment horizontal="center" vertical="center"/>
    </xf>
    <xf numFmtId="3" fontId="264" fillId="0" borderId="264" xfId="0" applyNumberFormat="1" applyFont="1" applyBorder="1" applyAlignment="1">
      <alignment horizontal="center" vertical="center"/>
    </xf>
    <xf numFmtId="177" fontId="265" fillId="0" borderId="265" xfId="0" applyNumberFormat="1" applyFont="1" applyBorder="1" applyAlignment="1">
      <alignment horizontal="center" vertical="center"/>
    </xf>
    <xf numFmtId="3" fontId="266" fillId="0" borderId="266" xfId="0" applyNumberFormat="1" applyFont="1" applyBorder="1" applyAlignment="1">
      <alignment horizontal="center" vertical="center"/>
    </xf>
    <xf numFmtId="0" fontId="267" fillId="0" borderId="267" xfId="0" applyFont="1" applyBorder="1" applyAlignment="1">
      <alignment vertical="center"/>
    </xf>
    <xf numFmtId="3" fontId="268" fillId="0" borderId="268" xfId="0" applyNumberFormat="1" applyFont="1" applyBorder="1" applyAlignment="1">
      <alignment horizontal="center" vertical="center"/>
    </xf>
    <xf numFmtId="0" fontId="269" fillId="0" borderId="269" xfId="0" applyFont="1" applyBorder="1" applyAlignment="1">
      <alignment horizontal="center" vertical="center"/>
    </xf>
    <xf numFmtId="3" fontId="270" fillId="0" borderId="270" xfId="0" applyNumberFormat="1" applyFont="1" applyBorder="1" applyAlignment="1">
      <alignment horizontal="center" vertical="center"/>
    </xf>
    <xf numFmtId="2" fontId="271" fillId="0" borderId="271" xfId="0" applyNumberFormat="1" applyFont="1" applyBorder="1" applyAlignment="1">
      <alignment horizontal="center" vertical="center"/>
    </xf>
    <xf numFmtId="3" fontId="272" fillId="0" borderId="272" xfId="0" applyNumberFormat="1" applyFont="1" applyBorder="1" applyAlignment="1">
      <alignment vertical="center"/>
    </xf>
    <xf numFmtId="9" fontId="273" fillId="126" borderId="273" xfId="0" applyNumberFormat="1" applyFont="1" applyFill="1" applyBorder="1" applyAlignment="1">
      <alignment horizontal="center" vertical="center"/>
    </xf>
    <xf numFmtId="0" fontId="274" fillId="127" borderId="274" xfId="0" applyFont="1" applyFill="1" applyBorder="1" applyAlignment="1">
      <alignment horizontal="left" vertical="center"/>
    </xf>
    <xf numFmtId="177" fontId="275" fillId="0" borderId="275" xfId="0" applyNumberFormat="1" applyFont="1" applyBorder="1" applyAlignment="1">
      <alignment vertical="center"/>
    </xf>
    <xf numFmtId="0" fontId="276" fillId="0" borderId="276" xfId="0" applyFont="1" applyBorder="1" applyAlignment="1">
      <alignment vertical="center"/>
    </xf>
    <xf numFmtId="177" fontId="277" fillId="128" borderId="277" xfId="0" applyNumberFormat="1" applyFont="1" applyFill="1" applyBorder="1" applyAlignment="1">
      <alignment horizontal="center" vertical="center"/>
    </xf>
    <xf numFmtId="177" fontId="278" fillId="129" borderId="278" xfId="0" applyNumberFormat="1" applyFont="1" applyFill="1" applyBorder="1" applyAlignment="1">
      <alignment horizontal="center" vertical="center"/>
    </xf>
    <xf numFmtId="0" fontId="279" fillId="0" borderId="279" xfId="0" applyFont="1" applyBorder="1" applyAlignment="1">
      <alignment vertical="center"/>
    </xf>
    <xf numFmtId="3" fontId="280" fillId="0" borderId="280" xfId="0" applyNumberFormat="1" applyFont="1" applyBorder="1" applyAlignment="1">
      <alignment horizontal="center" vertical="center"/>
    </xf>
    <xf numFmtId="177" fontId="281" fillId="0" borderId="281" xfId="0" applyNumberFormat="1" applyFont="1" applyBorder="1" applyAlignment="1">
      <alignment horizontal="center" vertical="center"/>
    </xf>
    <xf numFmtId="3" fontId="282" fillId="0" borderId="282" xfId="0" applyNumberFormat="1" applyFont="1" applyBorder="1" applyAlignment="1">
      <alignment horizontal="center" vertical="center"/>
    </xf>
    <xf numFmtId="0" fontId="283" fillId="0" borderId="283" xfId="0" applyFont="1" applyBorder="1" applyAlignment="1">
      <alignment horizontal="center" vertical="center"/>
    </xf>
    <xf numFmtId="3" fontId="284" fillId="0" borderId="284" xfId="0" applyNumberFormat="1" applyFont="1" applyBorder="1" applyAlignment="1">
      <alignment horizontal="center" vertical="center"/>
    </xf>
    <xf numFmtId="0" fontId="285" fillId="0" borderId="285" xfId="0" applyFont="1" applyBorder="1" applyAlignment="1">
      <alignment horizontal="center" vertical="center"/>
    </xf>
    <xf numFmtId="3" fontId="286" fillId="0" borderId="286" xfId="0" applyNumberFormat="1" applyFont="1" applyBorder="1" applyAlignment="1">
      <alignment horizontal="center" vertical="center"/>
    </xf>
    <xf numFmtId="177" fontId="287" fillId="0" borderId="287" xfId="0" applyNumberFormat="1" applyFont="1" applyBorder="1" applyAlignment="1">
      <alignment horizontal="center" vertical="center"/>
    </xf>
    <xf numFmtId="9" fontId="288" fillId="0" borderId="288" xfId="0" applyNumberFormat="1" applyFont="1" applyBorder="1" applyAlignment="1">
      <alignment horizontal="center" vertical="center"/>
    </xf>
    <xf numFmtId="0" fontId="289" fillId="0" borderId="289" xfId="0" applyFont="1" applyBorder="1" applyAlignment="1">
      <alignment horizontal="center" vertical="center"/>
    </xf>
    <xf numFmtId="0" fontId="290" fillId="0" borderId="290" xfId="0" applyFont="1" applyBorder="1" applyAlignment="1">
      <alignment horizontal="center" vertical="center"/>
    </xf>
    <xf numFmtId="9" fontId="291" fillId="0" borderId="291" xfId="0" applyNumberFormat="1" applyFont="1" applyBorder="1" applyAlignment="1">
      <alignment horizontal="center" vertical="center"/>
    </xf>
    <xf numFmtId="3" fontId="292" fillId="0" borderId="292" xfId="0" applyNumberFormat="1" applyFont="1" applyBorder="1" applyAlignment="1">
      <alignment horizontal="center" vertical="center"/>
    </xf>
    <xf numFmtId="3" fontId="293" fillId="0" borderId="293" xfId="0" applyNumberFormat="1" applyFont="1" applyBorder="1" applyAlignment="1">
      <alignment horizontal="center" vertical="center"/>
    </xf>
    <xf numFmtId="0" fontId="294" fillId="0" borderId="294" xfId="0" applyFont="1" applyBorder="1" applyAlignment="1">
      <alignment vertical="center"/>
    </xf>
    <xf numFmtId="0" fontId="295" fillId="0" borderId="295" xfId="0" applyFont="1" applyBorder="1" applyAlignment="1">
      <alignment horizontal="center" vertical="center"/>
    </xf>
    <xf numFmtId="177" fontId="296" fillId="130" borderId="296" xfId="0" applyNumberFormat="1" applyFont="1" applyFill="1" applyBorder="1" applyAlignment="1">
      <alignment horizontal="center" vertical="center"/>
    </xf>
    <xf numFmtId="177" fontId="297" fillId="131" borderId="297" xfId="0" applyNumberFormat="1" applyFont="1" applyFill="1" applyBorder="1" applyAlignment="1">
      <alignment horizontal="center" vertical="center"/>
    </xf>
    <xf numFmtId="177" fontId="298" fillId="0" borderId="298" xfId="0" applyNumberFormat="1" applyFont="1" applyBorder="1" applyAlignment="1">
      <alignment horizontal="center" vertical="center"/>
    </xf>
    <xf numFmtId="177" fontId="299" fillId="132" borderId="299" xfId="0" applyNumberFormat="1" applyFont="1" applyFill="1" applyBorder="1" applyAlignment="1">
      <alignment horizontal="center" vertical="center"/>
    </xf>
    <xf numFmtId="177" fontId="300" fillId="133" borderId="300" xfId="0" applyNumberFormat="1" applyFont="1" applyFill="1" applyBorder="1" applyAlignment="1">
      <alignment horizontal="center" vertical="center"/>
    </xf>
    <xf numFmtId="0" fontId="301" fillId="0" borderId="301" xfId="0" applyFont="1" applyBorder="1" applyAlignment="1">
      <alignment vertical="center"/>
    </xf>
    <xf numFmtId="0" fontId="302" fillId="0" borderId="302" xfId="0" applyFont="1" applyBorder="1" applyAlignment="1">
      <alignment vertical="center"/>
    </xf>
    <xf numFmtId="3" fontId="305" fillId="0" borderId="305" xfId="0" applyNumberFormat="1" applyFont="1" applyBorder="1" applyAlignment="1">
      <alignment horizontal="center" vertical="center"/>
    </xf>
    <xf numFmtId="9" fontId="306" fillId="0" borderId="306" xfId="0" applyNumberFormat="1" applyFont="1" applyBorder="1" applyAlignment="1">
      <alignment horizontal="center" vertical="center"/>
    </xf>
    <xf numFmtId="0" fontId="307" fillId="134" borderId="307" xfId="0" applyFont="1" applyFill="1" applyBorder="1" applyAlignment="1">
      <alignment horizontal="center" vertical="center"/>
    </xf>
    <xf numFmtId="0" fontId="308" fillId="135" borderId="308" xfId="0" applyFont="1" applyFill="1" applyBorder="1" applyAlignment="1">
      <alignment horizontal="center" vertical="center"/>
    </xf>
    <xf numFmtId="0" fontId="309" fillId="0" borderId="309" xfId="0" applyFont="1" applyBorder="1" applyAlignment="1">
      <alignment vertical="center"/>
    </xf>
    <xf numFmtId="179" fontId="310" fillId="136" borderId="310" xfId="0" applyNumberFormat="1" applyFont="1" applyFill="1" applyBorder="1" applyAlignment="1">
      <alignment horizontal="center" vertical="center"/>
    </xf>
    <xf numFmtId="179" fontId="311" fillId="137" borderId="311" xfId="0" applyNumberFormat="1" applyFont="1" applyFill="1" applyBorder="1" applyAlignment="1">
      <alignment horizontal="center" vertical="center"/>
    </xf>
    <xf numFmtId="179" fontId="312" fillId="138" borderId="312" xfId="0" applyNumberFormat="1" applyFont="1" applyFill="1" applyBorder="1" applyAlignment="1">
      <alignment horizontal="center" vertical="center"/>
    </xf>
    <xf numFmtId="0" fontId="313" fillId="139" borderId="313" xfId="0" applyFont="1" applyFill="1" applyBorder="1" applyAlignment="1">
      <alignment horizontal="center" vertical="center"/>
    </xf>
    <xf numFmtId="0" fontId="314" fillId="140" borderId="314" xfId="0" applyFont="1" applyFill="1" applyBorder="1" applyAlignment="1">
      <alignment horizontal="center" vertical="center"/>
    </xf>
    <xf numFmtId="179" fontId="316" fillId="141" borderId="316" xfId="0" applyNumberFormat="1" applyFont="1" applyFill="1" applyBorder="1" applyAlignment="1">
      <alignment horizontal="center" vertical="center"/>
    </xf>
    <xf numFmtId="176" fontId="317" fillId="0" borderId="317" xfId="0" applyNumberFormat="1" applyFont="1" applyBorder="1" applyAlignment="1">
      <alignment horizontal="center" vertical="center"/>
    </xf>
    <xf numFmtId="0" fontId="318" fillId="0" borderId="318" xfId="0" applyFont="1" applyBorder="1" applyAlignment="1">
      <alignment horizontal="center" vertical="center"/>
    </xf>
    <xf numFmtId="179" fontId="319" fillId="142" borderId="319" xfId="0" applyNumberFormat="1" applyFont="1" applyFill="1" applyBorder="1" applyAlignment="1">
      <alignment horizontal="center" vertical="center"/>
    </xf>
    <xf numFmtId="179" fontId="320" fillId="143" borderId="320" xfId="0" applyNumberFormat="1" applyFont="1" applyFill="1" applyBorder="1" applyAlignment="1">
      <alignment horizontal="center" vertical="center"/>
    </xf>
    <xf numFmtId="0" fontId="321" fillId="0" borderId="321" xfId="0" applyFont="1" applyBorder="1" applyAlignment="1">
      <alignment horizontal="center" vertical="center"/>
    </xf>
    <xf numFmtId="176" fontId="322" fillId="0" borderId="322" xfId="0" applyNumberFormat="1" applyFont="1" applyBorder="1" applyAlignment="1">
      <alignment horizontal="center" vertical="center"/>
    </xf>
    <xf numFmtId="179" fontId="323" fillId="144" borderId="323" xfId="0" applyNumberFormat="1" applyFont="1" applyFill="1" applyBorder="1" applyAlignment="1">
      <alignment horizontal="center" vertical="center"/>
    </xf>
    <xf numFmtId="176" fontId="324" fillId="0" borderId="324" xfId="0" applyNumberFormat="1" applyFont="1" applyBorder="1" applyAlignment="1">
      <alignment horizontal="center" vertical="center"/>
    </xf>
    <xf numFmtId="0" fontId="325" fillId="0" borderId="325" xfId="0" applyFont="1" applyBorder="1" applyAlignment="1">
      <alignment horizontal="center" vertical="center"/>
    </xf>
    <xf numFmtId="0" fontId="326" fillId="0" borderId="326" xfId="0" applyFont="1" applyBorder="1" applyAlignment="1">
      <alignment horizontal="center" vertical="center"/>
    </xf>
    <xf numFmtId="1" fontId="327" fillId="0" borderId="327" xfId="0" applyNumberFormat="1" applyFont="1" applyBorder="1" applyAlignment="1">
      <alignment vertical="center"/>
    </xf>
    <xf numFmtId="177" fontId="328" fillId="145" borderId="328" xfId="0" applyNumberFormat="1" applyFont="1" applyFill="1" applyBorder="1" applyAlignment="1">
      <alignment horizontal="center" vertical="center"/>
    </xf>
    <xf numFmtId="177" fontId="329" fillId="146" borderId="329" xfId="0" applyNumberFormat="1" applyFont="1" applyFill="1" applyBorder="1" applyAlignment="1">
      <alignment horizontal="center" vertical="center"/>
    </xf>
    <xf numFmtId="177" fontId="330" fillId="147" borderId="330" xfId="0" applyNumberFormat="1" applyFont="1" applyFill="1" applyBorder="1" applyAlignment="1">
      <alignment horizontal="center" vertical="center"/>
    </xf>
    <xf numFmtId="0" fontId="331" fillId="0" borderId="331" xfId="0" applyFont="1" applyBorder="1" applyAlignment="1">
      <alignment horizontal="center" vertical="center"/>
    </xf>
    <xf numFmtId="0" fontId="332" fillId="0" borderId="332" xfId="0" applyFont="1" applyBorder="1" applyAlignment="1">
      <alignment horizontal="center" vertical="center"/>
    </xf>
    <xf numFmtId="3" fontId="333" fillId="148" borderId="333" xfId="0" applyNumberFormat="1" applyFont="1" applyFill="1" applyBorder="1" applyAlignment="1">
      <alignment horizontal="center" vertical="center"/>
    </xf>
    <xf numFmtId="3" fontId="334" fillId="149" borderId="334" xfId="0" applyNumberFormat="1" applyFont="1" applyFill="1" applyBorder="1" applyAlignment="1">
      <alignment horizontal="center" vertical="center"/>
    </xf>
    <xf numFmtId="177" fontId="335" fillId="150" borderId="335" xfId="0" applyNumberFormat="1" applyFont="1" applyFill="1" applyBorder="1" applyAlignment="1">
      <alignment horizontal="center" vertical="center"/>
    </xf>
    <xf numFmtId="179" fontId="336" fillId="151" borderId="336" xfId="0" applyNumberFormat="1" applyFont="1" applyFill="1" applyBorder="1" applyAlignment="1">
      <alignment horizontal="center" vertical="center"/>
    </xf>
    <xf numFmtId="179" fontId="337" fillId="152" borderId="337" xfId="0" applyNumberFormat="1" applyFont="1" applyFill="1" applyBorder="1" applyAlignment="1">
      <alignment horizontal="center" vertical="center"/>
    </xf>
    <xf numFmtId="179" fontId="338" fillId="153" borderId="338" xfId="0" applyNumberFormat="1" applyFont="1" applyFill="1" applyBorder="1" applyAlignment="1">
      <alignment horizontal="center" vertical="center"/>
    </xf>
    <xf numFmtId="0" fontId="339" fillId="0" borderId="339" xfId="0" applyFont="1" applyBorder="1" applyAlignment="1">
      <alignment vertical="center"/>
    </xf>
    <xf numFmtId="176" fontId="340" fillId="0" borderId="340" xfId="0" applyNumberFormat="1" applyFont="1" applyBorder="1" applyAlignment="1">
      <alignment horizontal="center" vertical="center"/>
    </xf>
    <xf numFmtId="3" fontId="341" fillId="0" borderId="341" xfId="0" applyNumberFormat="1" applyFont="1" applyBorder="1" applyAlignment="1">
      <alignment horizontal="center" vertical="center"/>
    </xf>
    <xf numFmtId="9" fontId="343" fillId="0" borderId="343" xfId="0" applyNumberFormat="1" applyFont="1" applyBorder="1" applyAlignment="1">
      <alignment horizontal="center" vertical="center"/>
    </xf>
    <xf numFmtId="3" fontId="344" fillId="0" borderId="344" xfId="0" applyNumberFormat="1" applyFont="1" applyBorder="1" applyAlignment="1">
      <alignment horizontal="center" vertical="center"/>
    </xf>
    <xf numFmtId="0" fontId="345" fillId="0" borderId="345" xfId="0" applyFont="1" applyBorder="1" applyAlignment="1">
      <alignment horizontal="center" vertical="center"/>
    </xf>
    <xf numFmtId="176" fontId="346" fillId="0" borderId="346" xfId="0" applyNumberFormat="1" applyFont="1" applyBorder="1" applyAlignment="1">
      <alignment horizontal="center" vertical="center"/>
    </xf>
    <xf numFmtId="0" fontId="347" fillId="0" borderId="347" xfId="0" applyFont="1" applyBorder="1" applyAlignment="1">
      <alignment vertical="center"/>
    </xf>
    <xf numFmtId="0" fontId="348" fillId="154" borderId="348" xfId="0" applyFont="1" applyFill="1" applyBorder="1" applyAlignment="1">
      <alignment horizontal="center" vertical="center"/>
    </xf>
    <xf numFmtId="0" fontId="349" fillId="155" borderId="349" xfId="0" applyFont="1" applyFill="1" applyBorder="1" applyAlignment="1">
      <alignment horizontal="center" vertical="center"/>
    </xf>
    <xf numFmtId="0" fontId="350" fillId="156" borderId="350" xfId="0" applyFont="1" applyFill="1" applyBorder="1" applyAlignment="1">
      <alignment horizontal="center" vertical="center"/>
    </xf>
    <xf numFmtId="0" fontId="351" fillId="157" borderId="351" xfId="0" applyFont="1" applyFill="1" applyBorder="1" applyAlignment="1">
      <alignment horizontal="center" vertical="center"/>
    </xf>
    <xf numFmtId="0" fontId="352" fillId="158" borderId="352" xfId="0" applyFont="1" applyFill="1" applyBorder="1" applyAlignment="1">
      <alignment horizontal="center" vertical="center"/>
    </xf>
    <xf numFmtId="0" fontId="353" fillId="159" borderId="353" xfId="0" applyFont="1" applyFill="1" applyBorder="1" applyAlignment="1">
      <alignment horizontal="center" vertical="center"/>
    </xf>
    <xf numFmtId="0" fontId="354" fillId="160" borderId="354" xfId="0" applyFont="1" applyFill="1" applyBorder="1" applyAlignment="1">
      <alignment horizontal="center" vertical="center"/>
    </xf>
    <xf numFmtId="0" fontId="355" fillId="0" borderId="355" xfId="0" applyFont="1" applyBorder="1" applyAlignment="1">
      <alignment vertical="center"/>
    </xf>
    <xf numFmtId="0" fontId="357" fillId="0" borderId="357" xfId="0" applyFont="1" applyBorder="1" applyAlignment="1">
      <alignment vertical="center"/>
    </xf>
    <xf numFmtId="0" fontId="359" fillId="0" borderId="359" xfId="0" applyFont="1" applyBorder="1" applyAlignment="1">
      <alignment vertical="center"/>
    </xf>
    <xf numFmtId="179" fontId="360" fillId="161" borderId="360" xfId="0" applyNumberFormat="1" applyFont="1" applyFill="1" applyBorder="1" applyAlignment="1">
      <alignment horizontal="center" vertical="center"/>
    </xf>
    <xf numFmtId="176" fontId="361" fillId="0" borderId="361" xfId="0" applyNumberFormat="1" applyFont="1" applyBorder="1" applyAlignment="1">
      <alignment horizontal="center" vertical="center"/>
    </xf>
    <xf numFmtId="0" fontId="362" fillId="0" borderId="362" xfId="0" applyFont="1" applyBorder="1" applyAlignment="1">
      <alignment horizontal="center" vertical="center"/>
    </xf>
    <xf numFmtId="179" fontId="363" fillId="162" borderId="363" xfId="0" applyNumberFormat="1" applyFont="1" applyFill="1" applyBorder="1" applyAlignment="1">
      <alignment horizontal="center" vertical="center"/>
    </xf>
    <xf numFmtId="176" fontId="364" fillId="0" borderId="364" xfId="0" applyNumberFormat="1" applyFont="1" applyBorder="1" applyAlignment="1">
      <alignment horizontal="center" vertical="center"/>
    </xf>
    <xf numFmtId="179" fontId="365" fillId="163" borderId="365" xfId="0" applyNumberFormat="1" applyFont="1" applyFill="1" applyBorder="1" applyAlignment="1">
      <alignment horizontal="center" vertical="center"/>
    </xf>
    <xf numFmtId="0" fontId="366" fillId="0" borderId="366" xfId="0" applyFont="1" applyBorder="1" applyAlignment="1">
      <alignment horizontal="center" vertical="center"/>
    </xf>
    <xf numFmtId="179" fontId="367" fillId="164" borderId="367" xfId="0" applyNumberFormat="1" applyFont="1" applyFill="1" applyBorder="1" applyAlignment="1">
      <alignment horizontal="center" vertical="center"/>
    </xf>
    <xf numFmtId="9" fontId="368" fillId="0" borderId="368" xfId="0" applyNumberFormat="1" applyFont="1" applyBorder="1" applyAlignment="1">
      <alignment horizontal="center" vertical="center"/>
    </xf>
    <xf numFmtId="3" fontId="369" fillId="0" borderId="369" xfId="0" applyNumberFormat="1" applyFont="1" applyBorder="1" applyAlignment="1">
      <alignment horizontal="center" vertical="center"/>
    </xf>
    <xf numFmtId="0" fontId="370" fillId="0" borderId="370" xfId="0" applyFont="1" applyBorder="1" applyAlignment="1">
      <alignment horizontal="center" vertical="center"/>
    </xf>
    <xf numFmtId="0" fontId="371" fillId="165" borderId="371" xfId="0" applyFont="1" applyFill="1" applyBorder="1" applyAlignment="1">
      <alignment horizontal="center" vertical="center"/>
    </xf>
    <xf numFmtId="0" fontId="372" fillId="166" borderId="372" xfId="0" applyFont="1" applyFill="1" applyBorder="1" applyAlignment="1">
      <alignment horizontal="center" vertical="center"/>
    </xf>
    <xf numFmtId="0" fontId="373" fillId="0" borderId="373" xfId="0" applyFont="1" applyBorder="1" applyAlignment="1">
      <alignment horizontal="center" vertical="center"/>
    </xf>
    <xf numFmtId="0" fontId="374" fillId="167" borderId="374" xfId="0" applyFont="1" applyFill="1" applyBorder="1" applyAlignment="1">
      <alignment horizontal="center" vertical="center"/>
    </xf>
    <xf numFmtId="0" fontId="375" fillId="168" borderId="375" xfId="0" applyFont="1" applyFill="1" applyBorder="1" applyAlignment="1">
      <alignment horizontal="center" vertical="center"/>
    </xf>
    <xf numFmtId="0" fontId="376" fillId="0" borderId="376" xfId="0" applyFont="1" applyBorder="1" applyAlignment="1">
      <alignment vertical="center"/>
    </xf>
    <xf numFmtId="0" fontId="380" fillId="0" borderId="380" xfId="0" applyFont="1" applyBorder="1" applyAlignment="1">
      <alignment horizontal="center" vertical="center"/>
    </xf>
    <xf numFmtId="3" fontId="381" fillId="0" borderId="381" xfId="0" applyNumberFormat="1" applyFont="1" applyBorder="1" applyAlignment="1">
      <alignment horizontal="center" vertical="center"/>
    </xf>
    <xf numFmtId="0" fontId="382" fillId="0" borderId="382" xfId="0" applyFont="1" applyBorder="1" applyAlignment="1">
      <alignment vertical="center"/>
    </xf>
    <xf numFmtId="0" fontId="383" fillId="0" borderId="383" xfId="0" applyFont="1" applyBorder="1" applyAlignment="1">
      <alignment vertical="center"/>
    </xf>
    <xf numFmtId="179" fontId="385" fillId="172" borderId="385" xfId="0" applyNumberFormat="1" applyFont="1" applyFill="1" applyBorder="1" applyAlignment="1">
      <alignment horizontal="center" vertical="center"/>
    </xf>
    <xf numFmtId="9" fontId="386" fillId="0" borderId="386" xfId="0" applyNumberFormat="1" applyFont="1" applyBorder="1" applyAlignment="1">
      <alignment horizontal="center" vertical="center"/>
    </xf>
    <xf numFmtId="0" fontId="387" fillId="0" borderId="387" xfId="0" applyFont="1" applyBorder="1" applyAlignment="1">
      <alignment horizontal="center" vertical="center"/>
    </xf>
    <xf numFmtId="9" fontId="388" fillId="0" borderId="388" xfId="0" applyNumberFormat="1" applyFont="1" applyBorder="1" applyAlignment="1">
      <alignment horizontal="center" vertical="center"/>
    </xf>
    <xf numFmtId="1" fontId="389" fillId="0" borderId="389" xfId="0" applyNumberFormat="1" applyFont="1" applyBorder="1" applyAlignment="1">
      <alignment horizontal="center" vertical="center"/>
    </xf>
    <xf numFmtId="3" fontId="390" fillId="0" borderId="390" xfId="0" applyNumberFormat="1" applyFont="1" applyBorder="1" applyAlignment="1">
      <alignment horizontal="center" vertical="center"/>
    </xf>
    <xf numFmtId="0" fontId="392" fillId="0" borderId="392" xfId="0" applyFont="1" applyBorder="1" applyAlignment="1">
      <alignment vertical="center"/>
    </xf>
    <xf numFmtId="0" fontId="393" fillId="0" borderId="393" xfId="0" applyFont="1" applyBorder="1" applyAlignment="1">
      <alignment vertical="center"/>
    </xf>
    <xf numFmtId="0" fontId="394" fillId="0" borderId="394" xfId="0" applyFont="1" applyBorder="1" applyAlignment="1">
      <alignment horizontal="center" vertical="center"/>
    </xf>
    <xf numFmtId="0" fontId="395" fillId="0" borderId="395" xfId="0" applyFont="1" applyBorder="1" applyAlignment="1">
      <alignment horizontal="center" vertical="center"/>
    </xf>
    <xf numFmtId="3" fontId="396" fillId="0" borderId="396" xfId="0" applyNumberFormat="1" applyFont="1" applyBorder="1" applyAlignment="1">
      <alignment vertical="center"/>
    </xf>
    <xf numFmtId="10" fontId="399" fillId="0" borderId="399" xfId="0" applyNumberFormat="1" applyFont="1" applyBorder="1" applyAlignment="1">
      <alignment horizontal="center" vertical="center"/>
    </xf>
    <xf numFmtId="9" fontId="405" fillId="177" borderId="405" xfId="0" applyNumberFormat="1" applyFont="1" applyFill="1" applyBorder="1" applyAlignment="1">
      <alignment horizontal="center" vertical="center"/>
    </xf>
    <xf numFmtId="3" fontId="406" fillId="0" borderId="406" xfId="0" applyNumberFormat="1" applyFont="1" applyBorder="1" applyAlignment="1">
      <alignment vertical="center"/>
    </xf>
    <xf numFmtId="0" fontId="407" fillId="0" borderId="407" xfId="0" applyFont="1" applyBorder="1" applyAlignment="1">
      <alignment vertical="center"/>
    </xf>
    <xf numFmtId="9" fontId="408" fillId="178" borderId="408" xfId="0" applyNumberFormat="1" applyFont="1" applyFill="1" applyBorder="1" applyAlignment="1">
      <alignment horizontal="center" vertical="center"/>
    </xf>
    <xf numFmtId="0" fontId="409" fillId="179" borderId="409" xfId="0" applyFont="1" applyFill="1" applyBorder="1" applyAlignment="1">
      <alignment horizontal="center" vertical="center"/>
    </xf>
    <xf numFmtId="0" fontId="410" fillId="180" borderId="410" xfId="0" applyFont="1" applyFill="1" applyBorder="1" applyAlignment="1">
      <alignment horizontal="center" vertical="center"/>
    </xf>
    <xf numFmtId="9" fontId="412" fillId="0" borderId="412" xfId="0" applyNumberFormat="1" applyFont="1" applyBorder="1" applyAlignment="1">
      <alignment horizontal="center" vertical="center"/>
    </xf>
    <xf numFmtId="3" fontId="413" fillId="0" borderId="413" xfId="0" applyNumberFormat="1" applyFont="1" applyBorder="1" applyAlignment="1">
      <alignment horizontal="center" vertical="center"/>
    </xf>
    <xf numFmtId="0" fontId="414" fillId="0" borderId="414" xfId="0" applyFont="1" applyBorder="1" applyAlignment="1">
      <alignment vertical="center"/>
    </xf>
    <xf numFmtId="9" fontId="415" fillId="182" borderId="415" xfId="0" applyNumberFormat="1" applyFont="1" applyFill="1" applyBorder="1" applyAlignment="1">
      <alignment horizontal="center" vertical="center"/>
    </xf>
    <xf numFmtId="10" fontId="417" fillId="0" borderId="417" xfId="0" applyNumberFormat="1" applyFont="1" applyBorder="1" applyAlignment="1">
      <alignment horizontal="center" vertical="center"/>
    </xf>
    <xf numFmtId="0" fontId="418" fillId="0" borderId="418" xfId="0" applyFont="1" applyBorder="1" applyAlignment="1">
      <alignment horizontal="center" vertical="center"/>
    </xf>
    <xf numFmtId="0" fontId="420" fillId="0" borderId="420" xfId="0" applyFont="1" applyBorder="1" applyAlignment="1">
      <alignment vertical="center"/>
    </xf>
    <xf numFmtId="9" fontId="421" fillId="0" borderId="421" xfId="0" applyNumberFormat="1" applyFont="1" applyBorder="1" applyAlignment="1">
      <alignment horizontal="center" vertical="center"/>
    </xf>
    <xf numFmtId="9" fontId="422" fillId="0" borderId="422" xfId="0" applyNumberFormat="1" applyFont="1" applyBorder="1" applyAlignment="1">
      <alignment horizontal="center" vertical="center"/>
    </xf>
    <xf numFmtId="0" fontId="423" fillId="0" borderId="423" xfId="0" applyFont="1" applyBorder="1" applyAlignment="1">
      <alignment horizontal="left" vertical="center"/>
    </xf>
    <xf numFmtId="9" fontId="424" fillId="0" borderId="424" xfId="0" applyNumberFormat="1" applyFont="1" applyBorder="1" applyAlignment="1">
      <alignment horizontal="center" vertical="center"/>
    </xf>
    <xf numFmtId="3" fontId="425" fillId="0" borderId="425" xfId="0" applyNumberFormat="1" applyFont="1" applyBorder="1" applyAlignment="1">
      <alignment horizontal="center" vertical="center"/>
    </xf>
    <xf numFmtId="0" fontId="426" fillId="0" borderId="426" xfId="0" applyFont="1" applyBorder="1" applyAlignment="1">
      <alignment vertical="center"/>
    </xf>
    <xf numFmtId="3" fontId="427" fillId="0" borderId="427" xfId="0" applyNumberFormat="1" applyFont="1" applyBorder="1" applyAlignment="1">
      <alignment horizontal="center" vertical="center"/>
    </xf>
    <xf numFmtId="9" fontId="428" fillId="0" borderId="428" xfId="0" applyNumberFormat="1" applyFont="1" applyBorder="1" applyAlignment="1">
      <alignment horizontal="center" vertical="center"/>
    </xf>
    <xf numFmtId="0" fontId="431" fillId="0" borderId="431" xfId="0" applyFont="1" applyBorder="1" applyAlignment="1">
      <alignment horizontal="left" vertical="center"/>
    </xf>
    <xf numFmtId="9" fontId="432" fillId="0" borderId="432" xfId="0" applyNumberFormat="1" applyFont="1" applyBorder="1" applyAlignment="1">
      <alignment horizontal="center" vertical="center"/>
    </xf>
    <xf numFmtId="9" fontId="433" fillId="0" borderId="433" xfId="0" applyNumberFormat="1" applyFont="1" applyBorder="1" applyAlignment="1">
      <alignment horizontal="center" vertical="center"/>
    </xf>
    <xf numFmtId="3" fontId="434" fillId="0" borderId="434" xfId="0" applyNumberFormat="1" applyFont="1" applyBorder="1" applyAlignment="1">
      <alignment horizontal="center" vertical="center"/>
    </xf>
    <xf numFmtId="9" fontId="435" fillId="0" borderId="435" xfId="0" applyNumberFormat="1" applyFont="1" applyBorder="1" applyAlignment="1">
      <alignment horizontal="center" vertical="center"/>
    </xf>
    <xf numFmtId="0" fontId="436" fillId="0" borderId="436" xfId="0" applyFont="1" applyBorder="1" applyAlignment="1">
      <alignment vertical="center"/>
    </xf>
    <xf numFmtId="9" fontId="437" fillId="0" borderId="437" xfId="0" applyNumberFormat="1" applyFont="1" applyBorder="1" applyAlignment="1">
      <alignment horizontal="center" vertical="center"/>
    </xf>
    <xf numFmtId="3" fontId="438" fillId="0" borderId="438" xfId="0" applyNumberFormat="1" applyFont="1" applyBorder="1" applyAlignment="1">
      <alignment horizontal="center" vertical="center"/>
    </xf>
    <xf numFmtId="9" fontId="439" fillId="0" borderId="439" xfId="0" applyNumberFormat="1" applyFont="1" applyBorder="1" applyAlignment="1">
      <alignment horizontal="center" vertical="center"/>
    </xf>
    <xf numFmtId="3" fontId="440" fillId="0" borderId="440" xfId="0" applyNumberFormat="1" applyFont="1" applyBorder="1" applyAlignment="1">
      <alignment horizontal="center" vertical="center"/>
    </xf>
    <xf numFmtId="0" fontId="441" fillId="0" borderId="441" xfId="0" applyFont="1" applyBorder="1" applyAlignment="1">
      <alignment vertical="center"/>
    </xf>
    <xf numFmtId="4" fontId="442" fillId="0" borderId="442" xfId="0" applyNumberFormat="1" applyFont="1" applyBorder="1" applyAlignment="1">
      <alignment horizontal="center" vertical="center"/>
    </xf>
    <xf numFmtId="9" fontId="443" fillId="0" borderId="443" xfId="0" applyNumberFormat="1" applyFont="1" applyBorder="1" applyAlignment="1">
      <alignment horizontal="center" vertical="center"/>
    </xf>
    <xf numFmtId="0" fontId="446" fillId="0" borderId="446" xfId="0" applyFont="1" applyBorder="1" applyAlignment="1">
      <alignment vertical="center"/>
    </xf>
    <xf numFmtId="9" fontId="448" fillId="0" borderId="448" xfId="0" applyNumberFormat="1" applyFont="1" applyBorder="1" applyAlignment="1">
      <alignment horizontal="center" vertical="center"/>
    </xf>
    <xf numFmtId="10" fontId="450" fillId="0" borderId="450" xfId="0" applyNumberFormat="1" applyFont="1" applyBorder="1" applyAlignment="1">
      <alignment vertical="center"/>
    </xf>
    <xf numFmtId="3" fontId="451" fillId="0" borderId="451" xfId="0" applyNumberFormat="1" applyFont="1" applyBorder="1" applyAlignment="1">
      <alignment vertical="center"/>
    </xf>
    <xf numFmtId="0" fontId="452" fillId="0" borderId="452" xfId="0" applyFont="1" applyBorder="1" applyAlignment="1">
      <alignment horizontal="center" vertical="center"/>
    </xf>
    <xf numFmtId="9" fontId="453" fillId="0" borderId="453" xfId="0" applyNumberFormat="1" applyFont="1" applyBorder="1" applyAlignment="1">
      <alignment horizontal="center" vertical="center"/>
    </xf>
    <xf numFmtId="0" fontId="454" fillId="0" borderId="454" xfId="0" applyFont="1" applyBorder="1" applyAlignment="1">
      <alignment horizontal="left" vertical="center"/>
    </xf>
    <xf numFmtId="10" fontId="455" fillId="0" borderId="455" xfId="0" applyNumberFormat="1" applyFont="1" applyBorder="1" applyAlignment="1">
      <alignment vertical="center"/>
    </xf>
    <xf numFmtId="3" fontId="456" fillId="0" borderId="456" xfId="0" applyNumberFormat="1" applyFont="1" applyBorder="1" applyAlignment="1">
      <alignment vertical="center"/>
    </xf>
    <xf numFmtId="0" fontId="457" fillId="187" borderId="457" xfId="0" applyFont="1" applyFill="1" applyBorder="1" applyAlignment="1">
      <alignment horizontal="center" vertical="center"/>
    </xf>
    <xf numFmtId="0" fontId="458" fillId="188" borderId="458" xfId="0" applyFont="1" applyFill="1" applyBorder="1" applyAlignment="1">
      <alignment horizontal="center" vertical="center"/>
    </xf>
    <xf numFmtId="0" fontId="459" fillId="189" borderId="459" xfId="0" applyFont="1" applyFill="1" applyBorder="1" applyAlignment="1">
      <alignment horizontal="center" vertical="center"/>
    </xf>
    <xf numFmtId="0" fontId="460" fillId="0" borderId="460" xfId="0" applyFont="1" applyBorder="1" applyAlignment="1">
      <alignment horizontal="center" vertical="center"/>
    </xf>
    <xf numFmtId="0" fontId="461" fillId="190" borderId="461" xfId="0" applyFont="1" applyFill="1" applyBorder="1" applyAlignment="1">
      <alignment horizontal="center" vertical="center"/>
    </xf>
    <xf numFmtId="0" fontId="462" fillId="0" borderId="462" xfId="0" applyFont="1" applyBorder="1" applyAlignment="1">
      <alignment horizontal="center" vertical="center"/>
    </xf>
    <xf numFmtId="3" fontId="463" fillId="0" borderId="463" xfId="0" applyNumberFormat="1" applyFont="1" applyBorder="1" applyAlignment="1">
      <alignment horizontal="center" vertical="center"/>
    </xf>
    <xf numFmtId="3" fontId="464" fillId="0" borderId="464" xfId="0" applyNumberFormat="1" applyFont="1" applyBorder="1" applyAlignment="1">
      <alignment horizontal="center" vertical="center"/>
    </xf>
    <xf numFmtId="3" fontId="465" fillId="0" borderId="465" xfId="0" applyNumberFormat="1" applyFont="1" applyBorder="1" applyAlignment="1">
      <alignment horizontal="center" vertical="center"/>
    </xf>
    <xf numFmtId="9" fontId="466" fillId="0" borderId="466" xfId="0" applyNumberFormat="1" applyFont="1" applyBorder="1" applyAlignment="1">
      <alignment horizontal="center" vertical="center"/>
    </xf>
    <xf numFmtId="9" fontId="467" fillId="0" borderId="467" xfId="0" applyNumberFormat="1" applyFont="1" applyBorder="1" applyAlignment="1">
      <alignment horizontal="center" vertical="center"/>
    </xf>
    <xf numFmtId="9" fontId="468" fillId="0" borderId="468" xfId="0" applyNumberFormat="1" applyFont="1" applyBorder="1" applyAlignment="1">
      <alignment horizontal="center" vertical="center"/>
    </xf>
    <xf numFmtId="9" fontId="469" fillId="0" borderId="469" xfId="0" applyNumberFormat="1" applyFont="1" applyBorder="1" applyAlignment="1">
      <alignment horizontal="center" vertical="center"/>
    </xf>
    <xf numFmtId="9" fontId="470" fillId="0" borderId="470" xfId="0" applyNumberFormat="1" applyFont="1" applyBorder="1" applyAlignment="1">
      <alignment horizontal="center" vertical="center"/>
    </xf>
    <xf numFmtId="0" fontId="471" fillId="0" borderId="471" xfId="0" applyFont="1" applyBorder="1" applyAlignment="1">
      <alignment horizontal="center" vertical="center"/>
    </xf>
    <xf numFmtId="0" fontId="472" fillId="0" borderId="472" xfId="0" applyFont="1" applyBorder="1" applyAlignment="1">
      <alignment horizontal="center" vertical="center"/>
    </xf>
    <xf numFmtId="0" fontId="473" fillId="0" borderId="473" xfId="0" applyFont="1" applyBorder="1" applyAlignment="1">
      <alignment horizontal="center" vertical="center"/>
    </xf>
    <xf numFmtId="0" fontId="474" fillId="191" borderId="474" xfId="0" applyFont="1" applyFill="1" applyBorder="1" applyAlignment="1">
      <alignment horizontal="center" vertical="center"/>
    </xf>
    <xf numFmtId="0" fontId="475" fillId="192" borderId="475" xfId="0" applyFont="1" applyFill="1" applyBorder="1" applyAlignment="1">
      <alignment horizontal="center" vertical="center"/>
    </xf>
    <xf numFmtId="0" fontId="480" fillId="0" borderId="480" xfId="0" applyFont="1" applyBorder="1" applyAlignment="1">
      <alignment horizontal="left" vertical="center"/>
    </xf>
    <xf numFmtId="9" fontId="481" fillId="0" borderId="481" xfId="0" applyNumberFormat="1" applyFont="1" applyBorder="1" applyAlignment="1">
      <alignment horizontal="center" vertical="center"/>
    </xf>
    <xf numFmtId="0" fontId="482" fillId="0" borderId="482" xfId="0" applyFont="1" applyBorder="1" applyAlignment="1">
      <alignment horizontal="center" vertical="center"/>
    </xf>
    <xf numFmtId="0" fontId="483" fillId="0" borderId="483" xfId="0" applyFont="1" applyBorder="1" applyAlignment="1">
      <alignment vertical="center"/>
    </xf>
    <xf numFmtId="3" fontId="484" fillId="0" borderId="484" xfId="0" applyNumberFormat="1" applyFont="1" applyBorder="1" applyAlignment="1">
      <alignment horizontal="center" vertical="center"/>
    </xf>
    <xf numFmtId="176" fontId="485" fillId="0" borderId="485" xfId="0" applyNumberFormat="1" applyFont="1" applyBorder="1" applyAlignment="1">
      <alignment horizontal="center" vertical="center"/>
    </xf>
    <xf numFmtId="176" fontId="486" fillId="0" borderId="486" xfId="0" applyNumberFormat="1" applyFont="1" applyBorder="1" applyAlignment="1">
      <alignment horizontal="center" vertical="center"/>
    </xf>
    <xf numFmtId="0" fontId="487" fillId="0" borderId="487" xfId="0" applyFont="1" applyBorder="1" applyAlignment="1">
      <alignment vertical="center"/>
    </xf>
    <xf numFmtId="0" fontId="488" fillId="197" borderId="488" xfId="0" applyFont="1" applyFill="1" applyBorder="1" applyAlignment="1">
      <alignment horizontal="center" vertical="center"/>
    </xf>
    <xf numFmtId="0" fontId="489" fillId="0" borderId="489" xfId="0" applyFont="1" applyBorder="1" applyAlignment="1">
      <alignment horizontal="center" vertical="center"/>
    </xf>
    <xf numFmtId="9" fontId="490" fillId="0" borderId="490" xfId="0" applyNumberFormat="1" applyFont="1" applyBorder="1" applyAlignment="1">
      <alignment horizontal="center" vertical="center"/>
    </xf>
    <xf numFmtId="0" fontId="491" fillId="0" borderId="491" xfId="0" applyFont="1" applyBorder="1" applyAlignment="1">
      <alignment horizontal="center" vertical="center"/>
    </xf>
    <xf numFmtId="9" fontId="492" fillId="0" borderId="492" xfId="0" applyNumberFormat="1" applyFont="1" applyBorder="1" applyAlignment="1">
      <alignment horizontal="center" vertical="center"/>
    </xf>
    <xf numFmtId="0" fontId="493" fillId="0" borderId="493" xfId="0" applyFont="1" applyBorder="1" applyAlignment="1">
      <alignment horizontal="center" vertical="center"/>
    </xf>
    <xf numFmtId="0" fontId="494" fillId="0" borderId="494" xfId="0" applyFont="1" applyBorder="1" applyAlignment="1">
      <alignment vertical="center"/>
    </xf>
    <xf numFmtId="9" fontId="495" fillId="0" borderId="495" xfId="0" applyNumberFormat="1" applyFont="1" applyBorder="1" applyAlignment="1">
      <alignment horizontal="center" vertical="center"/>
    </xf>
    <xf numFmtId="9" fontId="496" fillId="0" borderId="496" xfId="0" applyNumberFormat="1" applyFont="1" applyBorder="1" applyAlignment="1">
      <alignment horizontal="center" vertical="center"/>
    </xf>
    <xf numFmtId="9" fontId="497" fillId="0" borderId="497" xfId="0" applyNumberFormat="1" applyFont="1" applyBorder="1" applyAlignment="1">
      <alignment horizontal="center" vertical="center"/>
    </xf>
    <xf numFmtId="9" fontId="498" fillId="198" borderId="498" xfId="0" applyNumberFormat="1" applyFont="1" applyFill="1" applyBorder="1" applyAlignment="1">
      <alignment horizontal="center" vertical="center"/>
    </xf>
    <xf numFmtId="9" fontId="499" fillId="199" borderId="499" xfId="0" applyNumberFormat="1" applyFont="1" applyFill="1" applyBorder="1" applyAlignment="1">
      <alignment horizontal="center" vertical="center"/>
    </xf>
    <xf numFmtId="9" fontId="500" fillId="200" borderId="500" xfId="0" applyNumberFormat="1" applyFont="1" applyFill="1" applyBorder="1" applyAlignment="1">
      <alignment horizontal="center" vertical="center"/>
    </xf>
    <xf numFmtId="0" fontId="502" fillId="0" borderId="502" xfId="0" applyFont="1" applyBorder="1" applyAlignment="1">
      <alignment horizontal="center" vertical="center"/>
    </xf>
    <xf numFmtId="0" fontId="503" fillId="0" borderId="503" xfId="0" applyFont="1" applyBorder="1" applyAlignment="1">
      <alignment horizontal="center" vertical="center"/>
    </xf>
    <xf numFmtId="0" fontId="504" fillId="0" borderId="504" xfId="0" applyFont="1" applyBorder="1" applyAlignment="1">
      <alignment horizontal="center" vertical="center"/>
    </xf>
    <xf numFmtId="0" fontId="505" fillId="0" borderId="505" xfId="0" applyFont="1" applyBorder="1" applyAlignment="1">
      <alignment horizontal="center" vertical="center"/>
    </xf>
    <xf numFmtId="0" fontId="506" fillId="0" borderId="506" xfId="0" applyFont="1" applyBorder="1" applyAlignment="1">
      <alignment horizontal="center" vertical="center"/>
    </xf>
    <xf numFmtId="0" fontId="507" fillId="0" borderId="507" xfId="0" applyFont="1" applyBorder="1" applyAlignment="1">
      <alignment horizontal="center" vertical="center"/>
    </xf>
    <xf numFmtId="0" fontId="508" fillId="0" borderId="508" xfId="0" applyFont="1" applyBorder="1" applyAlignment="1">
      <alignment horizontal="center" vertical="center"/>
    </xf>
    <xf numFmtId="0" fontId="509" fillId="0" borderId="509" xfId="0" applyFont="1" applyBorder="1" applyAlignment="1">
      <alignment horizontal="center" vertical="center" wrapText="1"/>
    </xf>
    <xf numFmtId="0" fontId="513" fillId="205" borderId="513" xfId="0" applyFont="1" applyFill="1" applyBorder="1" applyAlignment="1">
      <alignment horizontal="center" vertical="center"/>
    </xf>
    <xf numFmtId="0" fontId="515" fillId="0" borderId="515" xfId="0" applyFont="1" applyBorder="1" applyAlignment="1">
      <alignment horizontal="center" vertical="center"/>
    </xf>
    <xf numFmtId="0" fontId="516" fillId="0" borderId="516" xfId="0" applyFont="1" applyBorder="1" applyAlignment="1">
      <alignment horizontal="center" vertical="center"/>
    </xf>
    <xf numFmtId="0" fontId="517" fillId="0" borderId="517" xfId="0" applyFont="1" applyBorder="1" applyAlignment="1">
      <alignment horizontal="center" vertical="center"/>
    </xf>
    <xf numFmtId="0" fontId="518" fillId="0" borderId="518" xfId="0" applyFont="1" applyBorder="1" applyAlignment="1">
      <alignment horizontal="center" vertical="center"/>
    </xf>
    <xf numFmtId="9" fontId="519" fillId="206" borderId="519" xfId="0" applyNumberFormat="1" applyFont="1" applyFill="1" applyBorder="1" applyAlignment="1">
      <alignment horizontal="center" vertical="center"/>
    </xf>
    <xf numFmtId="9" fontId="520" fillId="207" borderId="520" xfId="0" applyNumberFormat="1" applyFont="1" applyFill="1" applyBorder="1" applyAlignment="1">
      <alignment horizontal="center" vertical="center"/>
    </xf>
    <xf numFmtId="9" fontId="521" fillId="208" borderId="521" xfId="0" applyNumberFormat="1" applyFont="1" applyFill="1" applyBorder="1" applyAlignment="1">
      <alignment horizontal="center" vertical="center"/>
    </xf>
    <xf numFmtId="0" fontId="522" fillId="0" borderId="522" xfId="0" applyFont="1" applyBorder="1" applyAlignment="1">
      <alignment horizontal="center" vertical="center"/>
    </xf>
    <xf numFmtId="0" fontId="523" fillId="0" borderId="523" xfId="0" applyFont="1" applyBorder="1" applyAlignment="1">
      <alignment horizontal="center" vertical="center"/>
    </xf>
    <xf numFmtId="9" fontId="524" fillId="209" borderId="524" xfId="0" applyNumberFormat="1" applyFont="1" applyFill="1" applyBorder="1" applyAlignment="1">
      <alignment horizontal="center" vertical="center"/>
    </xf>
    <xf numFmtId="9" fontId="525" fillId="210" borderId="525" xfId="0" applyNumberFormat="1" applyFont="1" applyFill="1" applyBorder="1" applyAlignment="1">
      <alignment horizontal="center" vertical="center"/>
    </xf>
    <xf numFmtId="9" fontId="527" fillId="0" borderId="527" xfId="0" applyNumberFormat="1" applyFont="1" applyBorder="1" applyAlignment="1">
      <alignment horizontal="center" vertical="center"/>
    </xf>
    <xf numFmtId="3" fontId="528" fillId="212" borderId="528" xfId="0" applyNumberFormat="1" applyFont="1" applyFill="1" applyBorder="1" applyAlignment="1">
      <alignment horizontal="center" vertical="center"/>
    </xf>
    <xf numFmtId="3" fontId="529" fillId="213" borderId="529" xfId="0" applyNumberFormat="1" applyFont="1" applyFill="1" applyBorder="1" applyAlignment="1">
      <alignment horizontal="center" vertical="center"/>
    </xf>
    <xf numFmtId="3" fontId="530" fillId="214" borderId="530" xfId="0" applyNumberFormat="1" applyFont="1" applyFill="1" applyBorder="1" applyAlignment="1">
      <alignment horizontal="center" vertical="center"/>
    </xf>
    <xf numFmtId="3" fontId="531" fillId="215" borderId="531" xfId="0" applyNumberFormat="1" applyFont="1" applyFill="1" applyBorder="1" applyAlignment="1">
      <alignment horizontal="center" vertical="center"/>
    </xf>
    <xf numFmtId="3" fontId="532" fillId="216" borderId="532" xfId="0" applyNumberFormat="1" applyFont="1" applyFill="1" applyBorder="1" applyAlignment="1">
      <alignment horizontal="center" vertical="center"/>
    </xf>
    <xf numFmtId="0" fontId="535" fillId="0" borderId="535" xfId="0" applyFont="1" applyBorder="1" applyAlignment="1">
      <alignment vertical="center" wrapText="1"/>
    </xf>
    <xf numFmtId="0" fontId="536" fillId="0" borderId="536" xfId="0" applyFont="1" applyBorder="1" applyAlignment="1">
      <alignment horizontal="left" vertical="center" wrapText="1"/>
    </xf>
    <xf numFmtId="0" fontId="538" fillId="0" borderId="538" xfId="0" applyFont="1" applyBorder="1" applyAlignment="1">
      <alignment vertical="center" wrapText="1"/>
    </xf>
    <xf numFmtId="0" fontId="541" fillId="0" borderId="541" xfId="0" applyFont="1" applyBorder="1" applyAlignment="1">
      <alignment vertical="center"/>
    </xf>
    <xf numFmtId="0" fontId="542" fillId="0" borderId="542" xfId="0" applyFont="1" applyBorder="1" applyAlignment="1">
      <alignment vertical="center"/>
    </xf>
    <xf numFmtId="3" fontId="543" fillId="0" borderId="543" xfId="0" applyNumberFormat="1" applyFont="1" applyBorder="1" applyAlignment="1">
      <alignment horizontal="center" vertical="center"/>
    </xf>
    <xf numFmtId="9" fontId="544" fillId="0" borderId="544" xfId="0" applyNumberFormat="1" applyFont="1" applyBorder="1" applyAlignment="1">
      <alignment horizontal="center" vertical="center"/>
    </xf>
    <xf numFmtId="0" fontId="545" fillId="0" borderId="545" xfId="0" applyFont="1" applyBorder="1" applyAlignment="1">
      <alignment horizontal="center" vertical="center"/>
    </xf>
    <xf numFmtId="0" fontId="546" fillId="0" borderId="546" xfId="0" applyFont="1" applyBorder="1" applyAlignment="1">
      <alignment horizontal="center" vertical="center"/>
    </xf>
    <xf numFmtId="9" fontId="547" fillId="0" borderId="547" xfId="0" applyNumberFormat="1" applyFont="1" applyBorder="1" applyAlignment="1">
      <alignment horizontal="center" vertical="center"/>
    </xf>
    <xf numFmtId="0" fontId="548" fillId="0" borderId="548" xfId="0" applyFont="1" applyBorder="1" applyAlignment="1">
      <alignment vertical="center"/>
    </xf>
    <xf numFmtId="9" fontId="549" fillId="0" borderId="549" xfId="0" applyNumberFormat="1" applyFont="1" applyBorder="1" applyAlignment="1">
      <alignment horizontal="center" vertical="center"/>
    </xf>
    <xf numFmtId="9" fontId="550" fillId="0" borderId="550" xfId="0" applyNumberFormat="1" applyFont="1" applyBorder="1" applyAlignment="1">
      <alignment horizontal="center" vertical="center"/>
    </xf>
    <xf numFmtId="3" fontId="551" fillId="0" borderId="551" xfId="0" applyNumberFormat="1" applyFont="1" applyBorder="1" applyAlignment="1">
      <alignment horizontal="center" vertical="center"/>
    </xf>
    <xf numFmtId="0" fontId="552" fillId="0" borderId="552" xfId="0" applyFont="1" applyBorder="1" applyAlignment="1">
      <alignment vertical="center"/>
    </xf>
    <xf numFmtId="9" fontId="554" fillId="0" borderId="554" xfId="0" applyNumberFormat="1" applyFont="1" applyBorder="1" applyAlignment="1">
      <alignment horizontal="center" vertical="center"/>
    </xf>
    <xf numFmtId="3" fontId="555" fillId="0" borderId="555" xfId="0" applyNumberFormat="1" applyFont="1" applyBorder="1" applyAlignment="1">
      <alignment horizontal="center" vertical="center"/>
    </xf>
    <xf numFmtId="9" fontId="556" fillId="0" borderId="556" xfId="0" applyNumberFormat="1" applyFont="1" applyBorder="1" applyAlignment="1">
      <alignment horizontal="center" vertical="center"/>
    </xf>
    <xf numFmtId="0" fontId="557" fillId="0" borderId="557" xfId="0" applyFont="1" applyBorder="1" applyAlignment="1">
      <alignment horizontal="center" vertical="center"/>
    </xf>
    <xf numFmtId="3" fontId="558" fillId="0" borderId="558" xfId="0" applyNumberFormat="1" applyFont="1" applyBorder="1" applyAlignment="1">
      <alignment vertical="center"/>
    </xf>
    <xf numFmtId="177" fontId="559" fillId="219" borderId="559" xfId="0" applyNumberFormat="1" applyFont="1" applyFill="1" applyBorder="1" applyAlignment="1">
      <alignment horizontal="center" vertical="center"/>
    </xf>
    <xf numFmtId="177" fontId="560" fillId="220" borderId="560" xfId="0" applyNumberFormat="1" applyFont="1" applyFill="1" applyBorder="1" applyAlignment="1">
      <alignment horizontal="center" vertical="center"/>
    </xf>
    <xf numFmtId="0" fontId="561" fillId="221" borderId="561" xfId="0" applyFont="1" applyFill="1" applyBorder="1" applyAlignment="1">
      <alignment horizontal="center" vertical="center"/>
    </xf>
    <xf numFmtId="0" fontId="562" fillId="0" borderId="562" xfId="0" applyFont="1" applyBorder="1" applyAlignment="1">
      <alignment vertical="center"/>
    </xf>
    <xf numFmtId="3" fontId="563" fillId="0" borderId="563" xfId="0" applyNumberFormat="1" applyFont="1" applyBorder="1" applyAlignment="1">
      <alignment vertical="center"/>
    </xf>
    <xf numFmtId="3" fontId="564" fillId="0" borderId="564" xfId="0" applyNumberFormat="1" applyFont="1" applyBorder="1" applyAlignment="1">
      <alignment horizontal="center" vertical="center"/>
    </xf>
    <xf numFmtId="3" fontId="565" fillId="0" borderId="565" xfId="0" applyNumberFormat="1" applyFont="1" applyBorder="1" applyAlignment="1">
      <alignment horizontal="center" vertical="center"/>
    </xf>
    <xf numFmtId="3" fontId="566" fillId="0" borderId="566" xfId="0" applyNumberFormat="1" applyFont="1" applyBorder="1" applyAlignment="1">
      <alignment horizontal="center" vertical="center"/>
    </xf>
    <xf numFmtId="9" fontId="567" fillId="0" borderId="567" xfId="0" applyNumberFormat="1" applyFont="1" applyBorder="1" applyAlignment="1">
      <alignment horizontal="center" vertical="center"/>
    </xf>
    <xf numFmtId="3" fontId="568" fillId="0" borderId="568" xfId="0" applyNumberFormat="1" applyFont="1" applyBorder="1" applyAlignment="1">
      <alignment horizontal="center" vertical="center"/>
    </xf>
    <xf numFmtId="0" fontId="569" fillId="0" borderId="569" xfId="0" applyFont="1" applyBorder="1" applyAlignment="1">
      <alignment horizontal="center" vertical="center"/>
    </xf>
    <xf numFmtId="0" fontId="570" fillId="0" borderId="570" xfId="0" applyFont="1" applyBorder="1" applyAlignment="1">
      <alignment vertical="center"/>
    </xf>
    <xf numFmtId="0" fontId="571" fillId="0" borderId="571" xfId="0" applyFont="1" applyBorder="1" applyAlignment="1">
      <alignment vertical="center"/>
    </xf>
    <xf numFmtId="0" fontId="572" fillId="0" borderId="572" xfId="0" applyFont="1" applyBorder="1" applyAlignment="1">
      <alignment vertical="center"/>
    </xf>
    <xf numFmtId="3" fontId="578" fillId="227" borderId="578" xfId="0" applyNumberFormat="1" applyFont="1" applyFill="1" applyBorder="1" applyAlignment="1">
      <alignment horizontal="center" vertical="center"/>
    </xf>
    <xf numFmtId="9" fontId="579" fillId="228" borderId="579" xfId="0" applyNumberFormat="1" applyFont="1" applyFill="1" applyBorder="1" applyAlignment="1">
      <alignment horizontal="center" vertical="center"/>
    </xf>
    <xf numFmtId="3" fontId="580" fillId="229" borderId="580" xfId="0" applyNumberFormat="1" applyFont="1" applyFill="1" applyBorder="1" applyAlignment="1">
      <alignment horizontal="center" vertical="center"/>
    </xf>
    <xf numFmtId="9" fontId="581" fillId="230" borderId="581" xfId="0" applyNumberFormat="1" applyFont="1" applyFill="1" applyBorder="1" applyAlignment="1">
      <alignment horizontal="center" vertical="center"/>
    </xf>
    <xf numFmtId="10" fontId="583" fillId="0" borderId="583" xfId="0" applyNumberFormat="1" applyFont="1" applyBorder="1" applyAlignment="1">
      <alignment horizontal="center" vertical="center"/>
    </xf>
    <xf numFmtId="10" fontId="584" fillId="0" borderId="584" xfId="0" applyNumberFormat="1" applyFont="1" applyBorder="1" applyAlignment="1">
      <alignment horizontal="center" vertical="center"/>
    </xf>
    <xf numFmtId="10" fontId="585" fillId="0" borderId="585" xfId="0" applyNumberFormat="1" applyFont="1" applyBorder="1" applyAlignment="1">
      <alignment horizontal="center" vertical="center"/>
    </xf>
    <xf numFmtId="10" fontId="586" fillId="0" borderId="586" xfId="0" applyNumberFormat="1" applyFont="1" applyBorder="1" applyAlignment="1">
      <alignment vertical="center"/>
    </xf>
    <xf numFmtId="178" fontId="587" fillId="232" borderId="587" xfId="0" applyNumberFormat="1" applyFont="1" applyFill="1" applyBorder="1" applyAlignment="1">
      <alignment horizontal="center" vertical="center"/>
    </xf>
    <xf numFmtId="0" fontId="588" fillId="0" borderId="588" xfId="0" applyFont="1" applyBorder="1" applyAlignment="1">
      <alignment vertical="center"/>
    </xf>
    <xf numFmtId="178" fontId="589" fillId="233" borderId="589" xfId="0" applyNumberFormat="1" applyFont="1" applyFill="1" applyBorder="1" applyAlignment="1">
      <alignment horizontal="center" vertical="center"/>
    </xf>
    <xf numFmtId="0" fontId="590" fillId="0" borderId="590" xfId="0" applyFont="1" applyBorder="1" applyAlignment="1">
      <alignment horizontal="center" vertical="center"/>
    </xf>
    <xf numFmtId="3" fontId="591" fillId="0" borderId="591" xfId="0" applyNumberFormat="1" applyFont="1" applyBorder="1" applyAlignment="1">
      <alignment horizontal="center" vertical="center"/>
    </xf>
    <xf numFmtId="9" fontId="592" fillId="0" borderId="592" xfId="0" applyNumberFormat="1" applyFont="1" applyBorder="1" applyAlignment="1">
      <alignment horizontal="center" vertical="center"/>
    </xf>
    <xf numFmtId="9" fontId="593" fillId="0" borderId="593" xfId="0" applyNumberFormat="1" applyFont="1" applyBorder="1" applyAlignment="1">
      <alignment horizontal="center" vertical="center"/>
    </xf>
    <xf numFmtId="10" fontId="594" fillId="0" borderId="594" xfId="0" applyNumberFormat="1" applyFont="1" applyBorder="1" applyAlignment="1">
      <alignment horizontal="center" vertical="center"/>
    </xf>
    <xf numFmtId="0" fontId="602" fillId="0" borderId="602" xfId="0" applyFont="1" applyBorder="1" applyAlignment="1">
      <alignment horizontal="center" vertical="center"/>
    </xf>
    <xf numFmtId="0" fontId="603" fillId="0" borderId="603" xfId="0" applyFont="1" applyBorder="1" applyAlignment="1">
      <alignment horizontal="center" vertical="center"/>
    </xf>
    <xf numFmtId="0" fontId="604" fillId="0" borderId="604" xfId="0" applyFont="1" applyBorder="1" applyAlignment="1">
      <alignment horizontal="center" vertical="center"/>
    </xf>
    <xf numFmtId="9" fontId="606" fillId="240" borderId="606" xfId="0" applyNumberFormat="1" applyFont="1" applyFill="1" applyBorder="1" applyAlignment="1">
      <alignment horizontal="center" vertical="center"/>
    </xf>
    <xf numFmtId="9" fontId="607" fillId="241" borderId="607" xfId="0" applyNumberFormat="1" applyFont="1" applyFill="1" applyBorder="1" applyAlignment="1">
      <alignment horizontal="center" vertical="center"/>
    </xf>
    <xf numFmtId="0" fontId="608" fillId="242" borderId="608" xfId="0" applyFont="1" applyFill="1" applyBorder="1" applyAlignment="1">
      <alignment horizontal="center" vertical="center"/>
    </xf>
    <xf numFmtId="0" fontId="610" fillId="244" borderId="610" xfId="0" applyFont="1" applyFill="1" applyBorder="1" applyAlignment="1">
      <alignment horizontal="center" vertical="center"/>
    </xf>
    <xf numFmtId="9" fontId="611" fillId="245" borderId="611" xfId="0" applyNumberFormat="1" applyFont="1" applyFill="1" applyBorder="1" applyAlignment="1">
      <alignment horizontal="center" vertical="center"/>
    </xf>
    <xf numFmtId="0" fontId="612" fillId="246" borderId="612" xfId="0" applyFont="1" applyFill="1" applyBorder="1" applyAlignment="1">
      <alignment horizontal="center" vertical="center"/>
    </xf>
    <xf numFmtId="0" fontId="3" fillId="0" borderId="3" xfId="0" applyFont="1" applyBorder="1" applyAlignment="1">
      <alignment vertical="center" wrapText="1"/>
    </xf>
    <xf numFmtId="0" fontId="8" fillId="2" borderId="8" xfId="0" applyFont="1" applyFill="1" applyBorder="1" applyAlignment="1">
      <alignment horizontal="center" vertical="center"/>
    </xf>
    <xf numFmtId="0" fontId="5" fillId="0" borderId="5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62" fillId="0" borderId="62" xfId="0" applyFont="1" applyBorder="1" applyAlignment="1">
      <alignment horizontal="center" vertical="center"/>
    </xf>
    <xf numFmtId="0" fontId="194" fillId="0" borderId="194" xfId="0" applyFont="1" applyBorder="1" applyAlignment="1">
      <alignment horizontal="center" vertical="center"/>
    </xf>
    <xf numFmtId="0" fontId="64" fillId="0" borderId="64" xfId="0" applyFont="1" applyBorder="1" applyAlignment="1">
      <alignment horizontal="center" vertical="center"/>
    </xf>
    <xf numFmtId="0" fontId="211" fillId="0" borderId="211" xfId="0" applyFont="1" applyBorder="1" applyAlignment="1">
      <alignment horizontal="center" vertical="center"/>
    </xf>
    <xf numFmtId="0" fontId="63" fillId="0" borderId="63" xfId="0" applyFont="1" applyBorder="1" applyAlignment="1">
      <alignment horizontal="center" vertical="center"/>
    </xf>
    <xf numFmtId="0" fontId="195" fillId="0" borderId="195" xfId="0" applyFont="1" applyBorder="1" applyAlignment="1">
      <alignment horizontal="center" vertical="center"/>
    </xf>
    <xf numFmtId="0" fontId="30" fillId="0" borderId="30" xfId="0" applyFont="1" applyBorder="1" applyAlignment="1">
      <alignment horizontal="center" vertical="center"/>
    </xf>
    <xf numFmtId="0" fontId="29" fillId="0" borderId="29" xfId="0" applyFont="1" applyBorder="1" applyAlignment="1">
      <alignment horizontal="center" vertical="center"/>
    </xf>
    <xf numFmtId="0" fontId="31" fillId="0" borderId="31" xfId="0" applyFont="1" applyBorder="1" applyAlignment="1">
      <alignment horizontal="center" vertical="center"/>
    </xf>
    <xf numFmtId="0" fontId="246" fillId="0" borderId="246" xfId="0" applyFont="1" applyBorder="1" applyAlignment="1">
      <alignment horizontal="center" vertical="center"/>
    </xf>
    <xf numFmtId="177" fontId="241" fillId="0" borderId="241" xfId="0" applyNumberFormat="1" applyFont="1" applyBorder="1" applyAlignment="1">
      <alignment horizontal="center" vertical="center"/>
    </xf>
    <xf numFmtId="177" fontId="234" fillId="0" borderId="234" xfId="0" applyNumberFormat="1" applyFont="1" applyBorder="1" applyAlignment="1">
      <alignment horizontal="center" vertical="center"/>
    </xf>
    <xf numFmtId="0" fontId="157" fillId="0" borderId="157" xfId="0" applyFont="1" applyBorder="1" applyAlignment="1">
      <alignment horizontal="center" vertical="center"/>
    </xf>
    <xf numFmtId="0" fontId="356" fillId="0" borderId="356" xfId="0" applyFont="1" applyBorder="1" applyAlignment="1">
      <alignment horizontal="left" vertical="center"/>
    </xf>
    <xf numFmtId="0" fontId="358" fillId="0" borderId="358" xfId="0" applyFont="1" applyBorder="1" applyAlignment="1">
      <alignment horizontal="left" vertical="center"/>
    </xf>
    <xf numFmtId="3" fontId="377" fillId="169" borderId="377" xfId="0" applyNumberFormat="1" applyFont="1" applyFill="1" applyBorder="1" applyAlignment="1">
      <alignment horizontal="center" vertical="center"/>
    </xf>
    <xf numFmtId="0" fontId="378" fillId="170" borderId="378" xfId="0" applyFont="1" applyFill="1" applyBorder="1" applyAlignment="1">
      <alignment horizontal="center" vertical="center"/>
    </xf>
    <xf numFmtId="0" fontId="379" fillId="171" borderId="379" xfId="0" applyFont="1" applyFill="1" applyBorder="1" applyAlignment="1">
      <alignment horizontal="center" vertical="center"/>
    </xf>
    <xf numFmtId="3" fontId="384" fillId="0" borderId="384" xfId="0" applyNumberFormat="1" applyFont="1" applyBorder="1" applyAlignment="1">
      <alignment horizontal="center" vertical="center"/>
    </xf>
    <xf numFmtId="0" fontId="331" fillId="0" borderId="331" xfId="0" applyFont="1" applyBorder="1" applyAlignment="1">
      <alignment horizontal="center" vertical="center"/>
    </xf>
    <xf numFmtId="0" fontId="342" fillId="0" borderId="342" xfId="0" applyFont="1" applyBorder="1" applyAlignment="1">
      <alignment horizontal="left" vertical="center"/>
    </xf>
    <xf numFmtId="0" fontId="304" fillId="0" borderId="304" xfId="0" applyFont="1" applyBorder="1" applyAlignment="1">
      <alignment horizontal="center" vertical="center"/>
    </xf>
    <xf numFmtId="0" fontId="303" fillId="0" borderId="303" xfId="0" applyFont="1" applyBorder="1" applyAlignment="1">
      <alignment horizontal="center" vertical="center"/>
    </xf>
    <xf numFmtId="0" fontId="66" fillId="0" borderId="66" xfId="0" applyFont="1" applyBorder="1" applyAlignment="1">
      <alignment horizontal="center" vertical="center"/>
    </xf>
    <xf numFmtId="0" fontId="380" fillId="0" borderId="380" xfId="0" applyFont="1" applyBorder="1" applyAlignment="1">
      <alignment horizontal="center" vertical="center"/>
    </xf>
    <xf numFmtId="0" fontId="315" fillId="0" borderId="315" xfId="0" applyFont="1" applyBorder="1" applyAlignment="1">
      <alignment horizontal="left" vertical="center"/>
    </xf>
    <xf numFmtId="0" fontId="403" fillId="175" borderId="403" xfId="0" applyFont="1" applyFill="1" applyBorder="1" applyAlignment="1">
      <alignment horizontal="center" vertical="center"/>
    </xf>
    <xf numFmtId="0" fontId="404" fillId="176" borderId="404" xfId="0" applyFont="1" applyFill="1" applyBorder="1" applyAlignment="1">
      <alignment horizontal="center" vertical="center"/>
    </xf>
    <xf numFmtId="0" fontId="402" fillId="174" borderId="402" xfId="0" applyFont="1" applyFill="1" applyBorder="1" applyAlignment="1">
      <alignment horizontal="center" vertical="center"/>
    </xf>
    <xf numFmtId="0" fontId="474" fillId="191" borderId="474" xfId="0" applyFont="1" applyFill="1" applyBorder="1" applyAlignment="1">
      <alignment horizontal="center" vertical="center"/>
    </xf>
    <xf numFmtId="0" fontId="419" fillId="0" borderId="419" xfId="0" applyFont="1" applyBorder="1" applyAlignment="1">
      <alignment horizontal="left" vertical="center"/>
    </xf>
    <xf numFmtId="0" fontId="416" fillId="0" borderId="416" xfId="0" applyFont="1" applyBorder="1" applyAlignment="1">
      <alignment horizontal="left" vertical="center"/>
    </xf>
    <xf numFmtId="0" fontId="397" fillId="0" borderId="397" xfId="0" applyFont="1" applyBorder="1" applyAlignment="1">
      <alignment horizontal="left" vertical="center"/>
    </xf>
    <xf numFmtId="0" fontId="398" fillId="0" borderId="398" xfId="0" applyFont="1" applyBorder="1" applyAlignment="1">
      <alignment horizontal="left" vertical="center"/>
    </xf>
    <xf numFmtId="0" fontId="449" fillId="186" borderId="449" xfId="0" applyFont="1" applyFill="1" applyBorder="1" applyAlignment="1">
      <alignment horizontal="center" vertical="center"/>
    </xf>
    <xf numFmtId="0" fontId="445" fillId="184" borderId="445" xfId="0" applyFont="1" applyFill="1" applyBorder="1" applyAlignment="1">
      <alignment horizontal="center" vertical="center"/>
    </xf>
    <xf numFmtId="0" fontId="447" fillId="185" borderId="447" xfId="0" applyFont="1" applyFill="1" applyBorder="1" applyAlignment="1">
      <alignment horizontal="center" vertical="center"/>
    </xf>
    <xf numFmtId="0" fontId="476" fillId="193" borderId="476" xfId="0" applyFont="1" applyFill="1" applyBorder="1" applyAlignment="1">
      <alignment horizontal="center" vertical="center"/>
    </xf>
    <xf numFmtId="3" fontId="479" fillId="196" borderId="479" xfId="0" applyNumberFormat="1" applyFont="1" applyFill="1" applyBorder="1" applyAlignment="1">
      <alignment horizontal="center" vertical="center"/>
    </xf>
    <xf numFmtId="0" fontId="477" fillId="194" borderId="477" xfId="0" applyFont="1" applyFill="1" applyBorder="1" applyAlignment="1">
      <alignment horizontal="center" vertical="center"/>
    </xf>
    <xf numFmtId="0" fontId="400" fillId="173" borderId="400" xfId="0" applyFont="1" applyFill="1" applyBorder="1" applyAlignment="1">
      <alignment horizontal="center" vertical="center"/>
    </xf>
    <xf numFmtId="0" fontId="444" fillId="183" borderId="444" xfId="0" applyFont="1" applyFill="1" applyBorder="1" applyAlignment="1">
      <alignment horizontal="center" vertical="center"/>
    </xf>
    <xf numFmtId="0" fontId="401" fillId="0" borderId="401" xfId="0" applyFont="1" applyBorder="1" applyAlignment="1">
      <alignment horizontal="center" vertical="center"/>
    </xf>
    <xf numFmtId="3" fontId="52" fillId="0" borderId="52" xfId="0" applyNumberFormat="1" applyFont="1" applyBorder="1" applyAlignment="1">
      <alignment horizontal="center" vertical="center"/>
    </xf>
    <xf numFmtId="3" fontId="391" fillId="0" borderId="391" xfId="0" applyNumberFormat="1" applyFont="1" applyBorder="1" applyAlignment="1">
      <alignment horizontal="center" vertical="center"/>
    </xf>
    <xf numFmtId="0" fontId="430" fillId="0" borderId="430" xfId="0" applyFont="1" applyBorder="1" applyAlignment="1">
      <alignment horizontal="left" vertical="center"/>
    </xf>
    <xf numFmtId="0" fontId="429" fillId="0" borderId="429" xfId="0" applyFont="1" applyBorder="1" applyAlignment="1">
      <alignment horizontal="left" vertical="center"/>
    </xf>
    <xf numFmtId="3" fontId="478" fillId="195" borderId="478" xfId="0" applyNumberFormat="1" applyFont="1" applyFill="1" applyBorder="1" applyAlignment="1">
      <alignment horizontal="center" vertical="center"/>
    </xf>
    <xf numFmtId="0" fontId="411" fillId="181" borderId="411" xfId="0" applyFont="1" applyFill="1" applyBorder="1" applyAlignment="1">
      <alignment horizontal="center" vertical="center"/>
    </xf>
    <xf numFmtId="0" fontId="295" fillId="0" borderId="295" xfId="0" applyFont="1" applyBorder="1" applyAlignment="1">
      <alignment horizontal="center" vertical="center"/>
    </xf>
    <xf numFmtId="0" fontId="514" fillId="0" borderId="514" xfId="0" applyFont="1" applyBorder="1" applyAlignment="1">
      <alignment horizontal="center" vertical="center"/>
    </xf>
    <xf numFmtId="0" fontId="526" fillId="211" borderId="526" xfId="0" applyFont="1" applyFill="1" applyBorder="1" applyAlignment="1">
      <alignment horizontal="center" vertical="center"/>
    </xf>
    <xf numFmtId="0" fontId="537" fillId="0" borderId="537" xfId="0" applyFont="1" applyBorder="1" applyAlignment="1">
      <alignment vertical="center" wrapText="1"/>
    </xf>
    <xf numFmtId="0" fontId="533" fillId="0" borderId="533" xfId="0" applyFont="1" applyBorder="1" applyAlignment="1">
      <alignment vertical="center" wrapText="1"/>
    </xf>
    <xf numFmtId="0" fontId="535" fillId="0" borderId="535" xfId="0" applyFont="1" applyBorder="1" applyAlignment="1">
      <alignment vertical="center" wrapText="1"/>
    </xf>
    <xf numFmtId="0" fontId="501" fillId="201" borderId="501" xfId="0" applyFont="1" applyFill="1" applyBorder="1" applyAlignment="1">
      <alignment horizontal="center" vertical="center"/>
    </xf>
    <xf numFmtId="9" fontId="498" fillId="198" borderId="498" xfId="0" applyNumberFormat="1" applyFont="1" applyFill="1" applyBorder="1" applyAlignment="1">
      <alignment horizontal="center" vertical="center"/>
    </xf>
    <xf numFmtId="9" fontId="510" fillId="202" borderId="510" xfId="0" applyNumberFormat="1" applyFont="1" applyFill="1" applyBorder="1" applyAlignment="1">
      <alignment horizontal="center" vertical="center"/>
    </xf>
    <xf numFmtId="0" fontId="540" fillId="218" borderId="540" xfId="0" applyFont="1" applyFill="1" applyBorder="1" applyAlignment="1">
      <alignment horizontal="center" vertical="center"/>
    </xf>
    <xf numFmtId="0" fontId="513" fillId="205" borderId="513" xfId="0" applyFont="1" applyFill="1" applyBorder="1" applyAlignment="1">
      <alignment horizontal="center" vertical="center"/>
    </xf>
    <xf numFmtId="0" fontId="459" fillId="189" borderId="459" xfId="0" applyFont="1" applyFill="1" applyBorder="1" applyAlignment="1">
      <alignment horizontal="center" vertical="center"/>
    </xf>
    <xf numFmtId="9" fontId="511" fillId="203" borderId="511" xfId="0" applyNumberFormat="1" applyFont="1" applyFill="1" applyBorder="1" applyAlignment="1">
      <alignment horizontal="center" vertical="center"/>
    </xf>
    <xf numFmtId="9" fontId="512" fillId="204" borderId="512" xfId="0" applyNumberFormat="1" applyFont="1" applyFill="1" applyBorder="1" applyAlignment="1">
      <alignment horizontal="center" vertical="center"/>
    </xf>
    <xf numFmtId="0" fontId="539" fillId="217" borderId="539" xfId="0" applyFont="1" applyFill="1" applyBorder="1" applyAlignment="1">
      <alignment horizontal="center" vertical="center"/>
    </xf>
    <xf numFmtId="0" fontId="506" fillId="0" borderId="506" xfId="0" applyFont="1" applyBorder="1" applyAlignment="1">
      <alignment horizontal="center" vertical="center"/>
    </xf>
    <xf numFmtId="0" fontId="534" fillId="0" borderId="534" xfId="0" applyFont="1" applyBorder="1" applyAlignment="1">
      <alignment vertical="center"/>
    </xf>
    <xf numFmtId="9" fontId="598" fillId="236" borderId="598" xfId="0" applyNumberFormat="1" applyFont="1" applyFill="1" applyBorder="1" applyAlignment="1">
      <alignment horizontal="center" vertical="center"/>
    </xf>
    <xf numFmtId="9" fontId="597" fillId="235" borderId="597" xfId="0" applyNumberFormat="1" applyFont="1" applyFill="1" applyBorder="1" applyAlignment="1">
      <alignment horizontal="center" vertical="center"/>
    </xf>
    <xf numFmtId="9" fontId="600" fillId="238" borderId="600" xfId="0" applyNumberFormat="1" applyFont="1" applyFill="1" applyBorder="1" applyAlignment="1">
      <alignment horizontal="center" vertical="center"/>
    </xf>
    <xf numFmtId="9" fontId="596" fillId="234" borderId="596" xfId="0" applyNumberFormat="1" applyFont="1" applyFill="1" applyBorder="1" applyAlignment="1">
      <alignment horizontal="center" vertical="center"/>
    </xf>
    <xf numFmtId="0" fontId="599" fillId="237" borderId="599" xfId="0" applyFont="1" applyFill="1" applyBorder="1" applyAlignment="1">
      <alignment horizontal="center" vertical="center"/>
    </xf>
    <xf numFmtId="0" fontId="601" fillId="239" borderId="601" xfId="0" applyFont="1" applyFill="1" applyBorder="1" applyAlignment="1">
      <alignment horizontal="center" vertical="center"/>
    </xf>
    <xf numFmtId="0" fontId="605" fillId="0" borderId="605" xfId="0" applyFont="1" applyBorder="1" applyAlignment="1">
      <alignment vertical="center" wrapText="1"/>
    </xf>
    <xf numFmtId="0" fontId="570" fillId="0" borderId="570" xfId="0" applyFont="1" applyBorder="1" applyAlignment="1">
      <alignment vertical="center"/>
    </xf>
    <xf numFmtId="0" fontId="553" fillId="0" borderId="553" xfId="0" applyFont="1" applyBorder="1" applyAlignment="1">
      <alignment vertical="center" wrapText="1"/>
    </xf>
    <xf numFmtId="0" fontId="452" fillId="0" borderId="452" xfId="0" applyFont="1" applyBorder="1" applyAlignment="1">
      <alignment horizontal="center" vertical="center"/>
    </xf>
    <xf numFmtId="0" fontId="49" fillId="0" borderId="49" xfId="0" applyFont="1" applyBorder="1" applyAlignment="1">
      <alignment horizontal="center" vertical="center"/>
    </xf>
    <xf numFmtId="0" fontId="545" fillId="0" borderId="545" xfId="0" applyFont="1" applyBorder="1" applyAlignment="1">
      <alignment horizontal="center" vertical="center"/>
    </xf>
    <xf numFmtId="0" fontId="595" fillId="0" borderId="595" xfId="0" applyFont="1" applyBorder="1" applyAlignment="1">
      <alignment horizontal="center" vertical="center"/>
    </xf>
    <xf numFmtId="0" fontId="285" fillId="0" borderId="285" xfId="0" applyFont="1" applyBorder="1" applyAlignment="1">
      <alignment horizontal="center" vertical="center"/>
    </xf>
    <xf numFmtId="0" fontId="289" fillId="0" borderId="289" xfId="0" applyFont="1" applyBorder="1" applyAlignment="1">
      <alignment horizontal="center" vertical="center"/>
    </xf>
    <xf numFmtId="0" fontId="610" fillId="244" borderId="610" xfId="0" applyFont="1" applyFill="1" applyBorder="1" applyAlignment="1">
      <alignment horizontal="center" vertical="center"/>
    </xf>
    <xf numFmtId="0" fontId="609" fillId="243" borderId="609" xfId="0" applyFont="1" applyFill="1" applyBorder="1" applyAlignment="1">
      <alignment horizontal="center" vertical="center"/>
    </xf>
    <xf numFmtId="0" fontId="582" fillId="231" borderId="582" xfId="0" applyFont="1" applyFill="1" applyBorder="1" applyAlignment="1">
      <alignment horizontal="center" vertical="center"/>
    </xf>
    <xf numFmtId="0" fontId="577" fillId="226" borderId="577" xfId="0" applyFont="1" applyFill="1" applyBorder="1" applyAlignment="1">
      <alignment horizontal="center" vertical="center"/>
    </xf>
    <xf numFmtId="0" fontId="574" fillId="223" borderId="574" xfId="0" applyFont="1" applyFill="1" applyBorder="1" applyAlignment="1">
      <alignment horizontal="center" vertical="center"/>
    </xf>
    <xf numFmtId="0" fontId="575" fillId="224" borderId="575" xfId="0" applyFont="1" applyFill="1" applyBorder="1" applyAlignment="1">
      <alignment horizontal="center" vertical="center"/>
    </xf>
    <xf numFmtId="0" fontId="576" fillId="225" borderId="576" xfId="0" applyFont="1" applyFill="1" applyBorder="1" applyAlignment="1">
      <alignment horizontal="center" vertical="center"/>
    </xf>
    <xf numFmtId="0" fontId="573" fillId="222" borderId="573" xfId="0" applyFont="1" applyFill="1" applyBorder="1" applyAlignment="1">
      <alignment horizontal="center" vertical="center"/>
    </xf>
    <xf numFmtId="0" fontId="120" fillId="0" borderId="120" xfId="0" applyFont="1" applyBorder="1" applyAlignment="1">
      <alignment horizontal="center" vertical="center"/>
    </xf>
  </cellXfs>
  <cellStyles count="1">
    <cellStyle name="常规" xfId="0" builtinId="0"/>
  </cellStyles>
  <dxfs count="20">
    <dxf>
      <font>
        <sz val="11"/>
        <color rgb="FFD8393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2EA12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2EA121"/>
        <name val="Calibri"/>
        <family val="2"/>
        <scheme val="minor"/>
      </font>
    </dxf>
    <dxf>
      <font>
        <sz val="11"/>
        <color rgb="FFD83931"/>
        <name val="Calibri"/>
        <family val="2"/>
        <scheme val="minor"/>
      </font>
    </dxf>
    <dxf>
      <font>
        <sz val="11"/>
        <color rgb="FF2EA12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F54A45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2EA12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D8393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2EA121"/>
        <name val="Calibri"/>
        <family val="2"/>
        <scheme val="minor"/>
      </font>
    </dxf>
    <dxf>
      <font>
        <sz val="11"/>
        <color rgb="FFD83931"/>
        <name val="Calibri"/>
        <family val="2"/>
        <scheme val="minor"/>
      </font>
    </dxf>
    <dxf>
      <font>
        <sz val="11"/>
        <color rgb="FF2EA121"/>
        <name val="Calibri"/>
        <family val="2"/>
        <scheme val="minor"/>
      </font>
    </dxf>
    <dxf>
      <font>
        <sz val="11"/>
        <color rgb="FFD83931"/>
        <name val="Calibri"/>
        <family val="2"/>
        <scheme val="minor"/>
      </font>
    </dxf>
    <dxf>
      <font>
        <sz val="11"/>
        <color rgb="FF2EA12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D8393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2EA121"/>
        <name val="Calibri"/>
        <family val="2"/>
        <scheme val="minor"/>
      </font>
    </dxf>
    <dxf>
      <font>
        <sz val="11"/>
        <color rgb="FFD83931"/>
        <name val="Calibri"/>
        <family val="2"/>
        <scheme val="minor"/>
      </font>
    </dxf>
    <dxf>
      <font>
        <sz val="11"/>
        <color rgb="FF2EA12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D8393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2EA12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  <dxf>
      <font>
        <sz val="11"/>
        <color rgb="FFD83931"/>
        <name val="Calibri"/>
        <family val="2"/>
        <scheme val="minor"/>
      </font>
      <fill>
        <patternFill patternType="solid">
          <fgColor indexed="64"/>
          <bgColor rgb="FFF8F9FA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3.jpe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jpeg"/><Relationship Id="rId3" Type="http://schemas.openxmlformats.org/officeDocument/2006/relationships/image" Target="../media/image13.jpeg"/><Relationship Id="rId7" Type="http://schemas.openxmlformats.org/officeDocument/2006/relationships/image" Target="../media/image17.jpeg"/><Relationship Id="rId12" Type="http://schemas.openxmlformats.org/officeDocument/2006/relationships/image" Target="../media/image22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jpeg"/><Relationship Id="rId11" Type="http://schemas.openxmlformats.org/officeDocument/2006/relationships/image" Target="../media/image21.jpeg"/><Relationship Id="rId5" Type="http://schemas.openxmlformats.org/officeDocument/2006/relationships/image" Target="../media/image15.jpeg"/><Relationship Id="rId10" Type="http://schemas.openxmlformats.org/officeDocument/2006/relationships/image" Target="../media/image20.jpeg"/><Relationship Id="rId4" Type="http://schemas.openxmlformats.org/officeDocument/2006/relationships/image" Target="../media/image14.jpeg"/><Relationship Id="rId9" Type="http://schemas.openxmlformats.org/officeDocument/2006/relationships/image" Target="../media/image1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285750</xdr:colOff>
      <xdr:row>5</xdr:row>
      <xdr:rowOff>95250</xdr:rowOff>
    </xdr:from>
    <xdr:to>
      <xdr:col>7</xdr:col>
      <xdr:colOff>1066800</xdr:colOff>
      <xdr:row>5</xdr:row>
      <xdr:rowOff>828675</xdr:rowOff>
    </xdr:to>
    <xdr:pic>
      <xdr:nvPicPr>
        <xdr:cNvPr id="2" name="Picture 2" descr="aOdwir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8</xdr:col>
      <xdr:colOff>142875</xdr:colOff>
      <xdr:row>5</xdr:row>
      <xdr:rowOff>57150</xdr:rowOff>
    </xdr:from>
    <xdr:to>
      <xdr:col>8</xdr:col>
      <xdr:colOff>1247775</xdr:colOff>
      <xdr:row>5</xdr:row>
      <xdr:rowOff>771525</xdr:rowOff>
    </xdr:to>
    <xdr:pic>
      <xdr:nvPicPr>
        <xdr:cNvPr id="3" name="Picture 3" descr="cmlPgZ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9</xdr:col>
      <xdr:colOff>142875</xdr:colOff>
      <xdr:row>5</xdr:row>
      <xdr:rowOff>200025</xdr:rowOff>
    </xdr:from>
    <xdr:to>
      <xdr:col>9</xdr:col>
      <xdr:colOff>1200150</xdr:colOff>
      <xdr:row>5</xdr:row>
      <xdr:rowOff>638175</xdr:rowOff>
    </xdr:to>
    <xdr:pic>
      <xdr:nvPicPr>
        <xdr:cNvPr id="4" name="Picture 4" descr="flqyUR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180975</xdr:colOff>
      <xdr:row>5</xdr:row>
      <xdr:rowOff>114300</xdr:rowOff>
    </xdr:from>
    <xdr:to>
      <xdr:col>10</xdr:col>
      <xdr:colOff>1228725</xdr:colOff>
      <xdr:row>5</xdr:row>
      <xdr:rowOff>752475</xdr:rowOff>
    </xdr:to>
    <xdr:pic>
      <xdr:nvPicPr>
        <xdr:cNvPr id="5" name="Picture 5" descr="gLFzBB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6</xdr:col>
      <xdr:colOff>209550</xdr:colOff>
      <xdr:row>5</xdr:row>
      <xdr:rowOff>28575</xdr:rowOff>
    </xdr:from>
    <xdr:to>
      <xdr:col>6</xdr:col>
      <xdr:colOff>1162050</xdr:colOff>
      <xdr:row>5</xdr:row>
      <xdr:rowOff>771525</xdr:rowOff>
    </xdr:to>
    <xdr:pic>
      <xdr:nvPicPr>
        <xdr:cNvPr id="6" name="Picture 6" descr="YVLLgM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2</xdr:col>
      <xdr:colOff>352425</xdr:colOff>
      <xdr:row>5</xdr:row>
      <xdr:rowOff>95250</xdr:rowOff>
    </xdr:from>
    <xdr:to>
      <xdr:col>2</xdr:col>
      <xdr:colOff>1000125</xdr:colOff>
      <xdr:row>5</xdr:row>
      <xdr:rowOff>762000</xdr:rowOff>
    </xdr:to>
    <xdr:pic>
      <xdr:nvPicPr>
        <xdr:cNvPr id="7" name="Picture 7" descr="QadyVC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3</xdr:col>
      <xdr:colOff>381000</xdr:colOff>
      <xdr:row>5</xdr:row>
      <xdr:rowOff>104775</xdr:rowOff>
    </xdr:from>
    <xdr:to>
      <xdr:col>3</xdr:col>
      <xdr:colOff>981075</xdr:colOff>
      <xdr:row>5</xdr:row>
      <xdr:rowOff>752475</xdr:rowOff>
    </xdr:to>
    <xdr:pic>
      <xdr:nvPicPr>
        <xdr:cNvPr id="8" name="Picture 8" descr="NvOJTT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4</xdr:col>
      <xdr:colOff>209550</xdr:colOff>
      <xdr:row>5</xdr:row>
      <xdr:rowOff>285750</xdr:rowOff>
    </xdr:from>
    <xdr:to>
      <xdr:col>4</xdr:col>
      <xdr:colOff>1095375</xdr:colOff>
      <xdr:row>5</xdr:row>
      <xdr:rowOff>590550</xdr:rowOff>
    </xdr:to>
    <xdr:pic>
      <xdr:nvPicPr>
        <xdr:cNvPr id="9" name="Picture 9" descr="qqxQne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5</xdr:col>
      <xdr:colOff>247650</xdr:colOff>
      <xdr:row>5</xdr:row>
      <xdr:rowOff>238125</xdr:rowOff>
    </xdr:from>
    <xdr:to>
      <xdr:col>5</xdr:col>
      <xdr:colOff>952500</xdr:colOff>
      <xdr:row>5</xdr:row>
      <xdr:rowOff>647700</xdr:rowOff>
    </xdr:to>
    <xdr:pic>
      <xdr:nvPicPr>
        <xdr:cNvPr id="10" name="Picture 10" descr="tSezWc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48</xdr:row>
      <xdr:rowOff>0</xdr:rowOff>
    </xdr:from>
    <xdr:to>
      <xdr:col>5</xdr:col>
      <xdr:colOff>200025</xdr:colOff>
      <xdr:row>57</xdr:row>
      <xdr:rowOff>133350</xdr:rowOff>
    </xdr:to>
    <xdr:pic>
      <xdr:nvPicPr>
        <xdr:cNvPr id="2" name="Picture 2" descr="sUYsIR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6</xdr:col>
      <xdr:colOff>914400</xdr:colOff>
      <xdr:row>48</xdr:row>
      <xdr:rowOff>9525</xdr:rowOff>
    </xdr:from>
    <xdr:to>
      <xdr:col>10</xdr:col>
      <xdr:colOff>1114425</xdr:colOff>
      <xdr:row>57</xdr:row>
      <xdr:rowOff>114300</xdr:rowOff>
    </xdr:to>
    <xdr:pic>
      <xdr:nvPicPr>
        <xdr:cNvPr id="3" name="Picture 3" descr="pylZAj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2</xdr:col>
      <xdr:colOff>447675</xdr:colOff>
      <xdr:row>61</xdr:row>
      <xdr:rowOff>47625</xdr:rowOff>
    </xdr:from>
    <xdr:to>
      <xdr:col>3</xdr:col>
      <xdr:colOff>685800</xdr:colOff>
      <xdr:row>67</xdr:row>
      <xdr:rowOff>123825</xdr:rowOff>
    </xdr:to>
    <xdr:pic>
      <xdr:nvPicPr>
        <xdr:cNvPr id="4" name="Picture 4" descr="yEezov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1</xdr:col>
      <xdr:colOff>9525</xdr:colOff>
      <xdr:row>61</xdr:row>
      <xdr:rowOff>38100</xdr:rowOff>
    </xdr:from>
    <xdr:to>
      <xdr:col>2</xdr:col>
      <xdr:colOff>381000</xdr:colOff>
      <xdr:row>72</xdr:row>
      <xdr:rowOff>238125</xdr:rowOff>
    </xdr:to>
    <xdr:pic>
      <xdr:nvPicPr>
        <xdr:cNvPr id="5" name="Picture 5" descr="FOUCxX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4</xdr:col>
      <xdr:colOff>114300</xdr:colOff>
      <xdr:row>61</xdr:row>
      <xdr:rowOff>47625</xdr:rowOff>
    </xdr:from>
    <xdr:to>
      <xdr:col>5</xdr:col>
      <xdr:colOff>666750</xdr:colOff>
      <xdr:row>73</xdr:row>
      <xdr:rowOff>57150</xdr:rowOff>
    </xdr:to>
    <xdr:pic>
      <xdr:nvPicPr>
        <xdr:cNvPr id="6" name="Picture 6" descr="kkBMab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7</xdr:col>
      <xdr:colOff>47625</xdr:colOff>
      <xdr:row>61</xdr:row>
      <xdr:rowOff>66675</xdr:rowOff>
    </xdr:from>
    <xdr:to>
      <xdr:col>8</xdr:col>
      <xdr:colOff>495300</xdr:colOff>
      <xdr:row>72</xdr:row>
      <xdr:rowOff>209550</xdr:rowOff>
    </xdr:to>
    <xdr:pic>
      <xdr:nvPicPr>
        <xdr:cNvPr id="7" name="Picture 7" descr="bliBbP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8</xdr:col>
      <xdr:colOff>895350</xdr:colOff>
      <xdr:row>61</xdr:row>
      <xdr:rowOff>209550</xdr:rowOff>
    </xdr:from>
    <xdr:to>
      <xdr:col>9</xdr:col>
      <xdr:colOff>714375</xdr:colOff>
      <xdr:row>68</xdr:row>
      <xdr:rowOff>257175</xdr:rowOff>
    </xdr:to>
    <xdr:pic>
      <xdr:nvPicPr>
        <xdr:cNvPr id="8" name="Picture 8" descr="EHecIU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8</xdr:col>
      <xdr:colOff>914400</xdr:colOff>
      <xdr:row>69</xdr:row>
      <xdr:rowOff>57150</xdr:rowOff>
    </xdr:from>
    <xdr:to>
      <xdr:col>9</xdr:col>
      <xdr:colOff>733425</xdr:colOff>
      <xdr:row>76</xdr:row>
      <xdr:rowOff>47625</xdr:rowOff>
    </xdr:to>
    <xdr:pic>
      <xdr:nvPicPr>
        <xdr:cNvPr id="9" name="Picture 9" descr="OUOVMd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9</xdr:col>
      <xdr:colOff>800100</xdr:colOff>
      <xdr:row>61</xdr:row>
      <xdr:rowOff>219075</xdr:rowOff>
    </xdr:from>
    <xdr:to>
      <xdr:col>10</xdr:col>
      <xdr:colOff>638175</xdr:colOff>
      <xdr:row>68</xdr:row>
      <xdr:rowOff>200025</xdr:rowOff>
    </xdr:to>
    <xdr:pic>
      <xdr:nvPicPr>
        <xdr:cNvPr id="10" name="Picture 10" descr="OWUjBS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9</xdr:col>
      <xdr:colOff>838200</xdr:colOff>
      <xdr:row>69</xdr:row>
      <xdr:rowOff>38100</xdr:rowOff>
    </xdr:from>
    <xdr:to>
      <xdr:col>10</xdr:col>
      <xdr:colOff>638175</xdr:colOff>
      <xdr:row>75</xdr:row>
      <xdr:rowOff>257175</xdr:rowOff>
    </xdr:to>
    <xdr:pic>
      <xdr:nvPicPr>
        <xdr:cNvPr id="11" name="Picture 11" descr="LkXRjG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723900</xdr:colOff>
      <xdr:row>61</xdr:row>
      <xdr:rowOff>238125</xdr:rowOff>
    </xdr:from>
    <xdr:to>
      <xdr:col>11</xdr:col>
      <xdr:colOff>552450</xdr:colOff>
      <xdr:row>68</xdr:row>
      <xdr:rowOff>247650</xdr:rowOff>
    </xdr:to>
    <xdr:pic>
      <xdr:nvPicPr>
        <xdr:cNvPr id="12" name="Picture 12" descr="uJPmcg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  <xdr:twoCellAnchor>
    <xdr:from>
      <xdr:col>12</xdr:col>
      <xdr:colOff>133350</xdr:colOff>
      <xdr:row>62</xdr:row>
      <xdr:rowOff>9525</xdr:rowOff>
    </xdr:from>
    <xdr:to>
      <xdr:col>13</xdr:col>
      <xdr:colOff>828675</xdr:colOff>
      <xdr:row>75</xdr:row>
      <xdr:rowOff>95250</xdr:rowOff>
    </xdr:to>
    <xdr:pic>
      <xdr:nvPicPr>
        <xdr:cNvPr id="13" name="Picture 13" descr="rJCulH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 fLocksWithSheet="0"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C8B359-2503-4B7A-8D9E-28CCB96D4B08}">
  <sheetPr>
    <outlinePr summaryBelow="0" summaryRight="0"/>
  </sheetPr>
  <dimension ref="A1:U188"/>
  <sheetViews>
    <sheetView workbookViewId="0"/>
  </sheetViews>
  <sheetFormatPr defaultColWidth="14" defaultRowHeight="12.75" x14ac:dyDescent="0.2"/>
  <cols>
    <col min="3" max="5" width="46" customWidth="1"/>
  </cols>
  <sheetData>
    <row r="1" spans="1:21" x14ac:dyDescent="0.2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1" x14ac:dyDescent="0.2">
      <c r="A2" s="1"/>
      <c r="B2" s="549" t="s">
        <v>16</v>
      </c>
      <c r="C2" s="549"/>
      <c r="D2" s="549"/>
      <c r="E2" s="549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1" x14ac:dyDescent="0.2">
      <c r="A3" s="1"/>
      <c r="B3" s="1" t="s">
        <v>0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1" x14ac:dyDescent="0.2">
      <c r="A4" s="1"/>
      <c r="B4" s="549" t="s">
        <v>17</v>
      </c>
      <c r="C4" s="549"/>
      <c r="D4" s="549"/>
      <c r="E4" s="549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1" x14ac:dyDescent="0.2">
      <c r="A5" s="1"/>
      <c r="B5" s="9" t="s">
        <v>18</v>
      </c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1" x14ac:dyDescent="0.2">
      <c r="A6" s="1"/>
      <c r="B6" s="549" t="s">
        <v>19</v>
      </c>
      <c r="C6" s="549"/>
      <c r="D6" s="549"/>
      <c r="E6" s="549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1" x14ac:dyDescent="0.2">
      <c r="A7" s="4"/>
      <c r="B7" s="3"/>
      <c r="C7" s="2" t="s">
        <v>20</v>
      </c>
      <c r="D7" s="2" t="s">
        <v>21</v>
      </c>
      <c r="E7" s="5" t="s">
        <v>22</v>
      </c>
      <c r="F7" s="6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1" ht="18" customHeight="1" x14ac:dyDescent="0.2">
      <c r="A8" s="4"/>
      <c r="B8" s="2" t="s">
        <v>23</v>
      </c>
      <c r="C8" s="8" t="s">
        <v>24</v>
      </c>
      <c r="D8" s="8" t="s">
        <v>25</v>
      </c>
      <c r="E8" s="5" t="s">
        <v>26</v>
      </c>
      <c r="F8" s="6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1" x14ac:dyDescent="0.2">
      <c r="A9" s="4"/>
      <c r="B9" s="2" t="s">
        <v>27</v>
      </c>
      <c r="C9" s="8" t="s">
        <v>28</v>
      </c>
      <c r="D9" s="8" t="s">
        <v>29</v>
      </c>
      <c r="E9" s="5" t="s">
        <v>30</v>
      </c>
      <c r="F9" s="6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</row>
    <row r="10" spans="1:21" ht="45.95" customHeight="1" x14ac:dyDescent="0.2">
      <c r="A10" s="4"/>
      <c r="B10" s="2" t="s">
        <v>31</v>
      </c>
      <c r="C10" s="548" t="s">
        <v>32</v>
      </c>
      <c r="D10" s="548"/>
      <c r="E10" s="5" t="s">
        <v>33</v>
      </c>
      <c r="F10" s="6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</row>
    <row r="11" spans="1:21" ht="36" customHeight="1" x14ac:dyDescent="0.2">
      <c r="A11" s="4"/>
      <c r="B11" s="2" t="s">
        <v>34</v>
      </c>
      <c r="C11" s="3" t="s">
        <v>35</v>
      </c>
      <c r="D11" s="3" t="s">
        <v>36</v>
      </c>
      <c r="E11" s="5" t="s">
        <v>37</v>
      </c>
      <c r="F11" s="6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</row>
    <row r="12" spans="1:21" ht="38.1" customHeight="1" x14ac:dyDescent="0.2">
      <c r="A12" s="4"/>
      <c r="B12" s="2" t="s">
        <v>38</v>
      </c>
      <c r="C12" s="548" t="s">
        <v>39</v>
      </c>
      <c r="D12" s="548"/>
      <c r="E12" s="550" t="s">
        <v>33</v>
      </c>
      <c r="F12" s="6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</row>
    <row r="13" spans="1:21" ht="36.950000000000003" customHeight="1" x14ac:dyDescent="0.2">
      <c r="A13" s="4"/>
      <c r="B13" s="551" t="s">
        <v>40</v>
      </c>
      <c r="C13" s="3" t="s">
        <v>41</v>
      </c>
      <c r="D13" s="3" t="s">
        <v>42</v>
      </c>
      <c r="E13" s="550"/>
      <c r="F13" s="6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</row>
    <row r="14" spans="1:21" ht="45" customHeight="1" x14ac:dyDescent="0.2">
      <c r="A14" s="4"/>
      <c r="B14" s="551"/>
      <c r="C14" s="548" t="s">
        <v>43</v>
      </c>
      <c r="D14" s="548"/>
      <c r="E14" s="550"/>
      <c r="F14" s="6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</row>
    <row r="15" spans="1:21" ht="27.95" customHeight="1" x14ac:dyDescent="0.2">
      <c r="A15" s="4"/>
      <c r="B15" s="2" t="s">
        <v>44</v>
      </c>
      <c r="C15" s="548" t="s">
        <v>45</v>
      </c>
      <c r="D15" s="548"/>
      <c r="E15" s="550"/>
      <c r="F15" s="6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</row>
    <row r="16" spans="1:21" x14ac:dyDescent="0.2">
      <c r="A16" s="1"/>
      <c r="B16" s="7"/>
      <c r="C16" s="7"/>
      <c r="D16" s="7"/>
      <c r="E16" s="7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</row>
    <row r="17" spans="1:21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</row>
    <row r="18" spans="1:21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</row>
    <row r="19" spans="1:21" x14ac:dyDescent="0.2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21" x14ac:dyDescent="0.2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</row>
    <row r="21" spans="1:21" x14ac:dyDescent="0.2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</row>
    <row r="22" spans="1:21" x14ac:dyDescent="0.2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</row>
    <row r="23" spans="1:21" x14ac:dyDescent="0.2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</row>
    <row r="24" spans="1:21" x14ac:dyDescent="0.2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</row>
    <row r="25" spans="1:21" x14ac:dyDescent="0.2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</row>
    <row r="26" spans="1:21" x14ac:dyDescent="0.2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</row>
    <row r="27" spans="1:2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</row>
    <row r="28" spans="1:2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</row>
    <row r="29" spans="1:2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</row>
    <row r="30" spans="1:2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</row>
    <row r="31" spans="1:2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</row>
    <row r="32" spans="1:2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</row>
    <row r="33" spans="1:2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</row>
    <row r="34" spans="1:2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</row>
    <row r="35" spans="1:2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</row>
    <row r="36" spans="1:21" x14ac:dyDescent="0.2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</row>
    <row r="37" spans="1:21" x14ac:dyDescent="0.2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</row>
    <row r="38" spans="1:21" x14ac:dyDescent="0.2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</row>
    <row r="39" spans="1:21" x14ac:dyDescent="0.2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</row>
    <row r="40" spans="1:21" x14ac:dyDescent="0.2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</row>
    <row r="41" spans="1:21" x14ac:dyDescent="0.2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</row>
    <row r="42" spans="1:21" x14ac:dyDescent="0.2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</row>
    <row r="43" spans="1:21" x14ac:dyDescent="0.2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</row>
    <row r="44" spans="1:21" x14ac:dyDescent="0.2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</row>
    <row r="45" spans="1:21" x14ac:dyDescent="0.2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</row>
    <row r="46" spans="1:21" x14ac:dyDescent="0.2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</row>
    <row r="47" spans="1:21" x14ac:dyDescent="0.2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</row>
    <row r="48" spans="1:21" x14ac:dyDescent="0.2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</row>
    <row r="49" spans="1:21" x14ac:dyDescent="0.2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</row>
    <row r="50" spans="1:21" x14ac:dyDescent="0.2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</row>
    <row r="51" spans="1:21" x14ac:dyDescent="0.2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</row>
    <row r="52" spans="1:21" x14ac:dyDescent="0.2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</row>
    <row r="53" spans="1:21" x14ac:dyDescent="0.2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</row>
    <row r="54" spans="1:21" x14ac:dyDescent="0.2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</row>
    <row r="55" spans="1:21" x14ac:dyDescent="0.2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</row>
    <row r="56" spans="1:21" x14ac:dyDescent="0.2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</row>
    <row r="57" spans="1:21" x14ac:dyDescent="0.2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</row>
    <row r="58" spans="1:21" x14ac:dyDescent="0.2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</row>
    <row r="59" spans="1:21" x14ac:dyDescent="0.2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</row>
    <row r="60" spans="1:21" x14ac:dyDescent="0.2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</row>
    <row r="61" spans="1:21" x14ac:dyDescent="0.2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</row>
    <row r="62" spans="1:21" x14ac:dyDescent="0.2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</row>
    <row r="63" spans="1:21" x14ac:dyDescent="0.2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</row>
    <row r="64" spans="1:21" x14ac:dyDescent="0.2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</row>
    <row r="65" spans="1:21" x14ac:dyDescent="0.2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</row>
    <row r="66" spans="1:21" x14ac:dyDescent="0.2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</row>
    <row r="67" spans="1:21" x14ac:dyDescent="0.2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</row>
    <row r="68" spans="1:21" x14ac:dyDescent="0.2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</row>
    <row r="69" spans="1:21" x14ac:dyDescent="0.2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</row>
    <row r="70" spans="1:21" x14ac:dyDescent="0.2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</row>
    <row r="71" spans="1:21" x14ac:dyDescent="0.2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</row>
    <row r="72" spans="1:21" x14ac:dyDescent="0.2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</row>
    <row r="73" spans="1:21" x14ac:dyDescent="0.2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</row>
    <row r="74" spans="1:21" x14ac:dyDescent="0.2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</row>
    <row r="75" spans="1:21" x14ac:dyDescent="0.2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</row>
    <row r="76" spans="1:21" x14ac:dyDescent="0.2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</row>
    <row r="77" spans="1:21" x14ac:dyDescent="0.2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</row>
    <row r="78" spans="1:21" x14ac:dyDescent="0.2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</row>
    <row r="79" spans="1:21" x14ac:dyDescent="0.2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</row>
    <row r="80" spans="1:21" x14ac:dyDescent="0.2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</row>
    <row r="81" spans="1:21" x14ac:dyDescent="0.2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</row>
    <row r="82" spans="1:21" x14ac:dyDescent="0.2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</row>
    <row r="83" spans="1:21" x14ac:dyDescent="0.2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</row>
    <row r="84" spans="1:21" x14ac:dyDescent="0.2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</row>
    <row r="85" spans="1:21" x14ac:dyDescent="0.2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</row>
    <row r="86" spans="1:21" x14ac:dyDescent="0.2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</row>
    <row r="87" spans="1:21" x14ac:dyDescent="0.2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</row>
    <row r="88" spans="1:21" x14ac:dyDescent="0.2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</row>
    <row r="89" spans="1:21" x14ac:dyDescent="0.2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</row>
    <row r="90" spans="1:21" x14ac:dyDescent="0.2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</row>
    <row r="91" spans="1:21" x14ac:dyDescent="0.2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</row>
    <row r="92" spans="1:21" x14ac:dyDescent="0.2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</row>
    <row r="93" spans="1:21" x14ac:dyDescent="0.2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</row>
    <row r="94" spans="1:21" x14ac:dyDescent="0.2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</row>
    <row r="95" spans="1:21" x14ac:dyDescent="0.2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</row>
    <row r="96" spans="1:21" x14ac:dyDescent="0.2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</row>
    <row r="97" spans="1:21" x14ac:dyDescent="0.2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</row>
    <row r="98" spans="1:21" x14ac:dyDescent="0.2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</row>
    <row r="99" spans="1:21" x14ac:dyDescent="0.2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</row>
    <row r="100" spans="1:21" x14ac:dyDescent="0.2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</row>
    <row r="101" spans="1:21" x14ac:dyDescent="0.2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</row>
    <row r="102" spans="1:21" x14ac:dyDescent="0.2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</row>
    <row r="103" spans="1:21" x14ac:dyDescent="0.2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</row>
    <row r="104" spans="1:21" x14ac:dyDescent="0.2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</row>
    <row r="105" spans="1:21" x14ac:dyDescent="0.2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</row>
    <row r="106" spans="1:21" x14ac:dyDescent="0.2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</row>
    <row r="107" spans="1:21" x14ac:dyDescent="0.2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</row>
    <row r="108" spans="1:21" x14ac:dyDescent="0.2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</row>
    <row r="109" spans="1:21" x14ac:dyDescent="0.2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</row>
    <row r="110" spans="1:21" x14ac:dyDescent="0.2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</row>
    <row r="111" spans="1:21" x14ac:dyDescent="0.2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</row>
    <row r="112" spans="1:21" x14ac:dyDescent="0.2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</row>
    <row r="113" spans="1:21" x14ac:dyDescent="0.2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</row>
    <row r="114" spans="1:21" x14ac:dyDescent="0.2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</row>
    <row r="115" spans="1:21" x14ac:dyDescent="0.2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</row>
    <row r="116" spans="1:21" x14ac:dyDescent="0.2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</row>
    <row r="117" spans="1:21" x14ac:dyDescent="0.2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</row>
    <row r="118" spans="1:21" x14ac:dyDescent="0.2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</row>
    <row r="119" spans="1:21" x14ac:dyDescent="0.2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</row>
    <row r="120" spans="1:21" x14ac:dyDescent="0.2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</row>
    <row r="121" spans="1:21" x14ac:dyDescent="0.2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</row>
    <row r="122" spans="1:21" x14ac:dyDescent="0.2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</row>
    <row r="123" spans="1:21" x14ac:dyDescent="0.2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</row>
    <row r="124" spans="1:21" x14ac:dyDescent="0.2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</row>
    <row r="125" spans="1:21" x14ac:dyDescent="0.2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</row>
    <row r="126" spans="1:21" x14ac:dyDescent="0.2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</row>
    <row r="127" spans="1:21" x14ac:dyDescent="0.2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</row>
    <row r="128" spans="1:21" x14ac:dyDescent="0.2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</row>
    <row r="129" spans="1:21" x14ac:dyDescent="0.2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</row>
    <row r="130" spans="1:21" x14ac:dyDescent="0.2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</row>
    <row r="131" spans="1:21" x14ac:dyDescent="0.2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</row>
    <row r="132" spans="1:21" x14ac:dyDescent="0.2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</row>
    <row r="133" spans="1:21" x14ac:dyDescent="0.2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</row>
    <row r="134" spans="1:21" x14ac:dyDescent="0.2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</row>
    <row r="135" spans="1:21" x14ac:dyDescent="0.2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</row>
    <row r="136" spans="1:21" x14ac:dyDescent="0.2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</row>
    <row r="137" spans="1:21" x14ac:dyDescent="0.2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</row>
    <row r="138" spans="1:21" x14ac:dyDescent="0.2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</row>
    <row r="139" spans="1:21" x14ac:dyDescent="0.2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</row>
    <row r="140" spans="1:21" x14ac:dyDescent="0.2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</row>
    <row r="141" spans="1:21" x14ac:dyDescent="0.2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</row>
    <row r="142" spans="1:21" x14ac:dyDescent="0.2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</row>
    <row r="143" spans="1:21" x14ac:dyDescent="0.2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</row>
    <row r="144" spans="1:21" x14ac:dyDescent="0.2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</row>
    <row r="145" spans="1:21" x14ac:dyDescent="0.2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</row>
    <row r="146" spans="1:21" x14ac:dyDescent="0.2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</row>
    <row r="147" spans="1:21" x14ac:dyDescent="0.2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</row>
    <row r="148" spans="1:21" x14ac:dyDescent="0.2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</row>
    <row r="149" spans="1:21" x14ac:dyDescent="0.2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</row>
    <row r="150" spans="1:21" x14ac:dyDescent="0.2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</row>
    <row r="151" spans="1:21" x14ac:dyDescent="0.2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</row>
    <row r="152" spans="1:21" x14ac:dyDescent="0.2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</row>
    <row r="153" spans="1:21" x14ac:dyDescent="0.2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</row>
    <row r="154" spans="1:21" x14ac:dyDescent="0.2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</row>
    <row r="155" spans="1:21" x14ac:dyDescent="0.2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</row>
    <row r="156" spans="1:21" x14ac:dyDescent="0.2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</row>
    <row r="157" spans="1:21" x14ac:dyDescent="0.2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</row>
    <row r="158" spans="1:21" x14ac:dyDescent="0.2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</row>
    <row r="159" spans="1:21" x14ac:dyDescent="0.2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</row>
    <row r="160" spans="1:21" x14ac:dyDescent="0.2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</row>
    <row r="161" spans="1:21" x14ac:dyDescent="0.2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</row>
    <row r="162" spans="1:21" x14ac:dyDescent="0.2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</row>
    <row r="163" spans="1:21" x14ac:dyDescent="0.2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</row>
    <row r="164" spans="1:21" x14ac:dyDescent="0.2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</row>
    <row r="165" spans="1:21" x14ac:dyDescent="0.2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</row>
    <row r="166" spans="1:21" x14ac:dyDescent="0.2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</row>
    <row r="167" spans="1:21" x14ac:dyDescent="0.2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</row>
    <row r="168" spans="1:21" x14ac:dyDescent="0.2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</row>
    <row r="169" spans="1:21" x14ac:dyDescent="0.2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</row>
    <row r="170" spans="1:21" x14ac:dyDescent="0.2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</row>
    <row r="171" spans="1:21" x14ac:dyDescent="0.2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</row>
    <row r="172" spans="1:21" x14ac:dyDescent="0.2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</row>
    <row r="173" spans="1:21" x14ac:dyDescent="0.2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</row>
    <row r="174" spans="1:21" x14ac:dyDescent="0.2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</row>
    <row r="175" spans="1:21" x14ac:dyDescent="0.2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</row>
    <row r="176" spans="1:21" x14ac:dyDescent="0.2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</row>
    <row r="177" spans="1:21" x14ac:dyDescent="0.2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</row>
    <row r="178" spans="1:21" x14ac:dyDescent="0.2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</row>
    <row r="179" spans="1:21" x14ac:dyDescent="0.2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</row>
    <row r="180" spans="1:21" x14ac:dyDescent="0.2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</row>
    <row r="181" spans="1:21" x14ac:dyDescent="0.2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</row>
    <row r="182" spans="1:21" x14ac:dyDescent="0.2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</row>
    <row r="183" spans="1:21" x14ac:dyDescent="0.2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</row>
    <row r="184" spans="1:21" x14ac:dyDescent="0.2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</row>
    <row r="185" spans="1:21" x14ac:dyDescent="0.2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</row>
    <row r="186" spans="1:21" x14ac:dyDescent="0.2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</row>
    <row r="187" spans="1:21" x14ac:dyDescent="0.2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</row>
    <row r="188" spans="1:21" x14ac:dyDescent="0.2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</row>
  </sheetData>
  <mergeCells count="9">
    <mergeCell ref="C15:D15"/>
    <mergeCell ref="C14:D14"/>
    <mergeCell ref="E12:E15"/>
    <mergeCell ref="B13:B14"/>
    <mergeCell ref="C10:D10"/>
    <mergeCell ref="C12:D12"/>
    <mergeCell ref="B4:E4"/>
    <mergeCell ref="B2:E2"/>
    <mergeCell ref="B6:E6"/>
  </mergeCells>
  <phoneticPr fontId="0" type="noConversion"/>
  <pageMargins left="0.7" right="0.7" top="0.75" bottom="0.75" header="0.3" footer="0.3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D4D1E6-A13A-4BC9-8D09-BF8EC3D13799}">
  <sheetPr>
    <outlinePr summaryBelow="0" summaryRight="0"/>
  </sheetPr>
  <dimension ref="A1:AH218"/>
  <sheetViews>
    <sheetView showGridLines="0" topLeftCell="A97" workbookViewId="0">
      <selection activeCell="J24" sqref="J24"/>
    </sheetView>
  </sheetViews>
  <sheetFormatPr defaultColWidth="14" defaultRowHeight="12.75" x14ac:dyDescent="0.2"/>
  <cols>
    <col min="2" max="14" width="16" customWidth="1"/>
    <col min="20" max="34" width="14" customWidth="1"/>
  </cols>
  <sheetData>
    <row r="1" spans="2:15" ht="18.95" customHeight="1" x14ac:dyDescent="0.2">
      <c r="B1" s="117"/>
    </row>
    <row r="2" spans="2:15" ht="18.95" customHeight="1" x14ac:dyDescent="0.2">
      <c r="B2" s="64" t="s">
        <v>46</v>
      </c>
    </row>
    <row r="3" spans="2:15" ht="35.1" customHeight="1" x14ac:dyDescent="0.2">
      <c r="B3" s="118" t="s">
        <v>47</v>
      </c>
    </row>
    <row r="4" spans="2:15" ht="18.95" customHeight="1" x14ac:dyDescent="0.2">
      <c r="B4" s="30" t="s">
        <v>48</v>
      </c>
      <c r="C4" s="31">
        <v>44927</v>
      </c>
      <c r="D4" s="31">
        <v>44958</v>
      </c>
      <c r="E4" s="31">
        <v>44989</v>
      </c>
      <c r="F4" s="31">
        <v>45020</v>
      </c>
      <c r="G4" s="31">
        <v>45051</v>
      </c>
      <c r="H4" s="31">
        <v>45082</v>
      </c>
      <c r="I4" s="31">
        <v>45113</v>
      </c>
      <c r="J4" s="31">
        <v>45144</v>
      </c>
      <c r="K4" s="31">
        <v>45175</v>
      </c>
      <c r="L4" s="31">
        <v>45206</v>
      </c>
      <c r="M4" s="31">
        <v>45237</v>
      </c>
      <c r="N4" s="147">
        <v>45268</v>
      </c>
      <c r="O4" s="88" t="s">
        <v>49</v>
      </c>
    </row>
    <row r="5" spans="2:15" ht="18.95" customHeight="1" x14ac:dyDescent="0.2">
      <c r="B5" s="47" t="s">
        <v>50</v>
      </c>
      <c r="C5" s="48">
        <v>23508414</v>
      </c>
      <c r="D5" s="48">
        <v>28063681</v>
      </c>
      <c r="E5" s="48">
        <v>36324117</v>
      </c>
      <c r="F5" s="48">
        <v>37083786</v>
      </c>
      <c r="G5" s="48">
        <v>48256000</v>
      </c>
      <c r="H5" s="48">
        <v>57478698</v>
      </c>
      <c r="I5" s="48">
        <v>29543321</v>
      </c>
      <c r="J5" s="48">
        <v>38040213</v>
      </c>
      <c r="K5" s="48">
        <v>36253477</v>
      </c>
      <c r="L5" s="48">
        <v>62764894</v>
      </c>
      <c r="M5" s="48">
        <v>58347217</v>
      </c>
      <c r="N5" s="50">
        <v>34393663</v>
      </c>
      <c r="O5" s="49">
        <v>452705576</v>
      </c>
    </row>
    <row r="6" spans="2:15" ht="18.95" customHeight="1" x14ac:dyDescent="0.2">
      <c r="B6" s="87" t="s">
        <v>51</v>
      </c>
      <c r="C6" s="84">
        <v>-0.28191534985513933</v>
      </c>
      <c r="D6" s="84">
        <v>6.4905684347803083E-2</v>
      </c>
      <c r="E6" s="84">
        <v>-4.0940201966143119E-3</v>
      </c>
      <c r="F6" s="84">
        <v>0.22952985430033568</v>
      </c>
      <c r="G6" s="84">
        <v>9.2028373909646133E-2</v>
      </c>
      <c r="H6" s="84">
        <v>6.8848294709497715E-2</v>
      </c>
      <c r="I6" s="84">
        <v>-2.6910893140377645E-2</v>
      </c>
      <c r="J6" s="84">
        <v>7.6492971932555553E-2</v>
      </c>
      <c r="K6" s="84">
        <v>4.0604990188251255E-2</v>
      </c>
      <c r="L6" s="84">
        <v>2.4854439889528068E-2</v>
      </c>
      <c r="M6" s="84">
        <v>5.0948315805164901E-2</v>
      </c>
      <c r="N6" s="85">
        <v>0.13922428314435997</v>
      </c>
      <c r="O6" s="86">
        <v>4.2700000000000002E-2</v>
      </c>
    </row>
    <row r="7" spans="2:15" ht="18.95" customHeight="1" x14ac:dyDescent="0.2">
      <c r="B7" s="27"/>
      <c r="C7" s="39"/>
      <c r="D7" s="39"/>
      <c r="E7" s="39"/>
      <c r="F7" s="39"/>
      <c r="G7" s="39"/>
      <c r="H7" s="39"/>
      <c r="I7" s="39"/>
      <c r="J7" s="39"/>
      <c r="K7" s="39"/>
      <c r="L7" s="39"/>
      <c r="M7" s="39"/>
      <c r="N7" s="39"/>
      <c r="O7" s="39"/>
    </row>
    <row r="8" spans="2:15" ht="18.95" customHeight="1" x14ac:dyDescent="0.2">
      <c r="B8" s="30" t="s">
        <v>52</v>
      </c>
      <c r="C8" s="31">
        <v>44927</v>
      </c>
      <c r="D8" s="31">
        <v>44958</v>
      </c>
      <c r="E8" s="31">
        <v>44989</v>
      </c>
      <c r="F8" s="31">
        <v>45020</v>
      </c>
      <c r="G8" s="31">
        <v>45051</v>
      </c>
      <c r="H8" s="31">
        <v>45082</v>
      </c>
      <c r="I8" s="31">
        <v>45113</v>
      </c>
      <c r="J8" s="31">
        <v>45144</v>
      </c>
      <c r="K8" s="31">
        <v>45175</v>
      </c>
      <c r="L8" s="31">
        <v>45206</v>
      </c>
      <c r="M8" s="31">
        <v>45237</v>
      </c>
      <c r="N8" s="32">
        <v>45268</v>
      </c>
      <c r="O8" s="33" t="s">
        <v>49</v>
      </c>
    </row>
    <row r="9" spans="2:15" ht="18.95" customHeight="1" x14ac:dyDescent="0.2">
      <c r="B9" s="47" t="s">
        <v>50</v>
      </c>
      <c r="C9" s="48">
        <v>903195</v>
      </c>
      <c r="D9" s="48">
        <v>1083315</v>
      </c>
      <c r="E9" s="48">
        <v>1163866</v>
      </c>
      <c r="F9" s="48">
        <v>1155494</v>
      </c>
      <c r="G9" s="48">
        <v>1250521</v>
      </c>
      <c r="H9" s="48">
        <v>1295199</v>
      </c>
      <c r="I9" s="48">
        <v>1125596</v>
      </c>
      <c r="J9" s="48">
        <v>1216812</v>
      </c>
      <c r="K9" s="48">
        <v>1233607</v>
      </c>
      <c r="L9" s="48">
        <v>1467320</v>
      </c>
      <c r="M9" s="48">
        <v>1280261</v>
      </c>
      <c r="N9" s="50">
        <v>1070979</v>
      </c>
      <c r="O9" s="49">
        <v>8799172</v>
      </c>
    </row>
    <row r="10" spans="2:15" ht="18.95" customHeight="1" x14ac:dyDescent="0.2">
      <c r="B10" s="87" t="s">
        <v>51</v>
      </c>
      <c r="C10" s="84">
        <v>-0.16819999999999999</v>
      </c>
      <c r="D10" s="84">
        <v>3.3599999999999998E-2</v>
      </c>
      <c r="E10" s="123">
        <v>2.3E-3</v>
      </c>
      <c r="F10" s="84">
        <v>0.10879999999999999</v>
      </c>
      <c r="G10" s="84">
        <v>-4.4600000000000001E-2</v>
      </c>
      <c r="H10" s="84">
        <v>-2.63E-2</v>
      </c>
      <c r="I10" s="84">
        <v>-2.8999999999999998E-3</v>
      </c>
      <c r="J10" s="84">
        <v>2.3E-2</v>
      </c>
      <c r="K10" s="84">
        <v>9.5100000000000004E-2</v>
      </c>
      <c r="L10" s="84">
        <v>9.1800000000000007E-2</v>
      </c>
      <c r="M10" s="84">
        <v>0.12139999999999999</v>
      </c>
      <c r="N10" s="183">
        <v>0.26669999999999999</v>
      </c>
      <c r="O10" s="187">
        <v>4.9099999999999998E-2</v>
      </c>
    </row>
    <row r="11" spans="2:15" ht="18.95" customHeight="1" x14ac:dyDescent="0.2">
      <c r="B11" s="27"/>
      <c r="C11" s="39"/>
      <c r="D11" s="39"/>
      <c r="E11" s="39"/>
      <c r="F11" s="39"/>
      <c r="G11" s="39"/>
      <c r="H11" s="39"/>
      <c r="I11" s="39"/>
      <c r="J11" s="39"/>
      <c r="K11" s="39"/>
      <c r="L11" s="39"/>
      <c r="M11" s="39"/>
      <c r="N11" s="39"/>
      <c r="O11" s="39"/>
    </row>
    <row r="12" spans="2:15" ht="18.95" customHeight="1" x14ac:dyDescent="0.2">
      <c r="B12" s="30" t="s">
        <v>53</v>
      </c>
      <c r="C12" s="31">
        <v>44927</v>
      </c>
      <c r="D12" s="31">
        <v>44958</v>
      </c>
      <c r="E12" s="31">
        <v>44989</v>
      </c>
      <c r="F12" s="31">
        <v>45020</v>
      </c>
      <c r="G12" s="31">
        <v>45051</v>
      </c>
      <c r="H12" s="31">
        <v>45082</v>
      </c>
      <c r="I12" s="31">
        <v>45113</v>
      </c>
      <c r="J12" s="31">
        <v>45144</v>
      </c>
      <c r="K12" s="31">
        <v>45175</v>
      </c>
      <c r="L12" s="31">
        <v>45206</v>
      </c>
      <c r="M12" s="31">
        <v>45237</v>
      </c>
      <c r="N12" s="147">
        <v>45268</v>
      </c>
      <c r="O12" s="88" t="s">
        <v>49</v>
      </c>
    </row>
    <row r="13" spans="2:15" ht="18.95" customHeight="1" x14ac:dyDescent="0.2">
      <c r="B13" s="47" t="s">
        <v>50</v>
      </c>
      <c r="C13" s="162">
        <v>900000</v>
      </c>
      <c r="D13" s="162">
        <v>1000000</v>
      </c>
      <c r="E13" s="162">
        <v>1300000</v>
      </c>
      <c r="F13" s="162">
        <v>1300000</v>
      </c>
      <c r="G13" s="162">
        <v>1500000</v>
      </c>
      <c r="H13" s="162">
        <v>1800000</v>
      </c>
      <c r="I13" s="162">
        <v>1100000</v>
      </c>
      <c r="J13" s="162">
        <v>1300000</v>
      </c>
      <c r="K13" s="162">
        <v>1400000</v>
      </c>
      <c r="L13" s="162">
        <v>1700000</v>
      </c>
      <c r="M13" s="162">
        <v>1800000</v>
      </c>
      <c r="N13" s="218">
        <v>1300000</v>
      </c>
      <c r="O13" s="49">
        <v>10000000</v>
      </c>
    </row>
    <row r="14" spans="2:15" ht="18.95" customHeight="1" x14ac:dyDescent="0.2">
      <c r="B14" s="201" t="s">
        <v>51</v>
      </c>
      <c r="C14" s="199">
        <v>-0.24879999999999999</v>
      </c>
      <c r="D14" s="199">
        <v>7.7600000000000002E-2</v>
      </c>
      <c r="E14" s="199">
        <v>2.2599999999999999E-2</v>
      </c>
      <c r="F14" s="199">
        <v>0.32479999999999998</v>
      </c>
      <c r="G14" s="199">
        <v>8.3799999999999999E-2</v>
      </c>
      <c r="H14" s="199">
        <v>6.4899999999999999E-2</v>
      </c>
      <c r="I14" s="199">
        <v>4.8399999999999999E-2</v>
      </c>
      <c r="J14" s="199">
        <v>9.9400000000000002E-2</v>
      </c>
      <c r="K14" s="199">
        <v>0.1404</v>
      </c>
      <c r="L14" s="199">
        <v>0.04</v>
      </c>
      <c r="M14" s="199">
        <v>0.1394</v>
      </c>
      <c r="N14" s="200">
        <v>0.34499999999999997</v>
      </c>
      <c r="O14" s="86">
        <v>8.2699999999999996E-2</v>
      </c>
    </row>
    <row r="15" spans="2:15" ht="18.95" customHeight="1" x14ac:dyDescent="0.2">
      <c r="B15" s="27"/>
      <c r="C15" s="39"/>
      <c r="D15" s="39"/>
      <c r="E15" s="39"/>
      <c r="F15" s="39"/>
      <c r="G15" s="39"/>
      <c r="H15" s="39"/>
      <c r="I15" s="39"/>
      <c r="J15" s="39"/>
      <c r="K15" s="39"/>
      <c r="L15" s="39"/>
      <c r="M15" s="39"/>
      <c r="N15" s="39"/>
      <c r="O15" s="39"/>
    </row>
    <row r="16" spans="2:15" ht="18.95" customHeight="1" x14ac:dyDescent="0.2">
      <c r="B16" s="30" t="s">
        <v>54</v>
      </c>
      <c r="C16" s="31">
        <v>44927</v>
      </c>
      <c r="D16" s="31">
        <v>44958</v>
      </c>
      <c r="E16" s="31">
        <v>44989</v>
      </c>
      <c r="F16" s="31">
        <v>45020</v>
      </c>
      <c r="G16" s="31">
        <v>45051</v>
      </c>
      <c r="H16" s="31">
        <v>45082</v>
      </c>
      <c r="I16" s="31">
        <v>45113</v>
      </c>
      <c r="J16" s="31">
        <v>45144</v>
      </c>
      <c r="K16" s="31">
        <v>45175</v>
      </c>
      <c r="L16" s="31">
        <v>45206</v>
      </c>
      <c r="M16" s="31">
        <v>45237</v>
      </c>
      <c r="N16" s="32">
        <v>45268</v>
      </c>
      <c r="O16" s="88" t="s">
        <v>49</v>
      </c>
    </row>
    <row r="17" spans="2:15" ht="18.95" customHeight="1" x14ac:dyDescent="0.2">
      <c r="B17" s="47" t="s">
        <v>50</v>
      </c>
      <c r="C17" s="48">
        <v>56.6</v>
      </c>
      <c r="D17" s="48">
        <v>57.91</v>
      </c>
      <c r="E17" s="48">
        <v>58.37</v>
      </c>
      <c r="F17" s="48">
        <v>57.79</v>
      </c>
      <c r="G17" s="48">
        <v>63.34</v>
      </c>
      <c r="H17" s="48">
        <v>64.11</v>
      </c>
      <c r="I17" s="48">
        <v>57.32</v>
      </c>
      <c r="J17" s="48">
        <v>57.59</v>
      </c>
      <c r="K17" s="48">
        <v>55.16</v>
      </c>
      <c r="L17" s="48">
        <v>68.48</v>
      </c>
      <c r="M17" s="48">
        <v>61.64</v>
      </c>
      <c r="N17" s="165">
        <v>51.12</v>
      </c>
      <c r="O17" s="49">
        <v>72.8</v>
      </c>
    </row>
    <row r="18" spans="2:15" ht="18.95" customHeight="1" x14ac:dyDescent="0.2">
      <c r="B18" s="87" t="s">
        <v>51</v>
      </c>
      <c r="C18" s="84">
        <v>1.2200000000000001E-2</v>
      </c>
      <c r="D18" s="123">
        <v>3.0999999999999999E-3</v>
      </c>
      <c r="E18" s="84">
        <v>-1.72E-2</v>
      </c>
      <c r="F18" s="123">
        <v>-4.4999999999999997E-3</v>
      </c>
      <c r="G18" s="84">
        <v>4.2299999999999997E-2</v>
      </c>
      <c r="H18" s="84">
        <v>3.7199999999999997E-2</v>
      </c>
      <c r="I18" s="84">
        <v>-2.6499999999999999E-2</v>
      </c>
      <c r="J18" s="84">
        <v>-2.47E-2</v>
      </c>
      <c r="K18" s="84">
        <v>-5.4300000000000001E-2</v>
      </c>
      <c r="L18" s="84">
        <v>-1.37E-2</v>
      </c>
      <c r="M18" s="84">
        <v>-4.5199999999999997E-2</v>
      </c>
      <c r="N18" s="183">
        <v>-0.1346</v>
      </c>
      <c r="O18" s="184">
        <v>-1.41E-2</v>
      </c>
    </row>
    <row r="19" spans="2:15" ht="18.95" customHeight="1" x14ac:dyDescent="0.2"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</row>
    <row r="20" spans="2:15" ht="15.75" x14ac:dyDescent="0.2">
      <c r="B20" s="104" t="s">
        <v>55</v>
      </c>
    </row>
    <row r="21" spans="2:15" ht="21.95" customHeight="1" x14ac:dyDescent="0.2">
      <c r="B21" s="104" t="s">
        <v>56</v>
      </c>
    </row>
    <row r="22" spans="2:15" ht="20.100000000000001" customHeight="1" x14ac:dyDescent="0.2">
      <c r="B22" s="146" t="s">
        <v>23</v>
      </c>
      <c r="C22" s="30" t="s">
        <v>48</v>
      </c>
      <c r="D22" s="143" t="s">
        <v>51</v>
      </c>
      <c r="E22" s="144" t="s">
        <v>53</v>
      </c>
      <c r="F22" s="145" t="s">
        <v>51</v>
      </c>
    </row>
    <row r="23" spans="2:15" ht="13.5" x14ac:dyDescent="0.2">
      <c r="B23" s="51" t="s">
        <v>57</v>
      </c>
      <c r="C23" s="52">
        <v>79492050</v>
      </c>
      <c r="D23" s="53">
        <v>0.16339999999999999</v>
      </c>
      <c r="E23" s="48">
        <v>5000000</v>
      </c>
      <c r="F23" s="54">
        <v>0.1638</v>
      </c>
    </row>
    <row r="24" spans="2:15" ht="13.5" x14ac:dyDescent="0.2">
      <c r="B24" s="51" t="s">
        <v>58</v>
      </c>
      <c r="C24" s="52">
        <v>156672192</v>
      </c>
      <c r="D24" s="53">
        <v>0.1033</v>
      </c>
      <c r="E24" s="48">
        <v>4900000</v>
      </c>
      <c r="F24" s="54">
        <v>0.10970000000000001</v>
      </c>
    </row>
    <row r="25" spans="2:15" ht="13.5" x14ac:dyDescent="0.2">
      <c r="B25" s="51" t="s">
        <v>59</v>
      </c>
      <c r="C25" s="52">
        <v>66399212</v>
      </c>
      <c r="D25" s="53">
        <v>-0.11849999999999999</v>
      </c>
      <c r="E25" s="48">
        <v>1500000</v>
      </c>
      <c r="F25" s="54">
        <v>-0.14380000000000001</v>
      </c>
    </row>
    <row r="26" spans="2:15" ht="13.5" x14ac:dyDescent="0.2">
      <c r="B26" s="51" t="s">
        <v>60</v>
      </c>
      <c r="C26" s="52">
        <v>43003834</v>
      </c>
      <c r="D26" s="53">
        <v>-9.4700000000000006E-2</v>
      </c>
      <c r="E26" s="48">
        <v>700000</v>
      </c>
      <c r="F26" s="54">
        <v>-6.0400000000000002E-2</v>
      </c>
    </row>
    <row r="27" spans="2:15" ht="13.5" x14ac:dyDescent="0.2">
      <c r="B27" s="159" t="s">
        <v>61</v>
      </c>
      <c r="C27" s="160">
        <v>121528807</v>
      </c>
      <c r="D27" s="161">
        <v>5.3199999999999997E-2</v>
      </c>
      <c r="E27" s="162">
        <v>1000000</v>
      </c>
      <c r="F27" s="163">
        <v>9.64E-2</v>
      </c>
    </row>
    <row r="28" spans="2:15" ht="18.95" customHeight="1" x14ac:dyDescent="0.2">
      <c r="B28" s="107"/>
      <c r="C28" s="108" t="s">
        <v>62</v>
      </c>
      <c r="D28" s="109" t="s">
        <v>51</v>
      </c>
      <c r="E28" s="110" t="s">
        <v>63</v>
      </c>
      <c r="F28" s="106" t="s">
        <v>51</v>
      </c>
    </row>
    <row r="29" spans="2:15" ht="18.95" customHeight="1" x14ac:dyDescent="0.2">
      <c r="B29" s="51" t="s">
        <v>57</v>
      </c>
      <c r="C29" s="142">
        <f>C23/O$5</f>
        <v>0.1755932646166479</v>
      </c>
      <c r="D29" s="53">
        <f>C29-((C23/(1+D23))/($O$5/(1+$O$6)))</f>
        <v>1.8217386143398184E-2</v>
      </c>
      <c r="E29" s="139">
        <f>E23/O$13</f>
        <v>0.5</v>
      </c>
      <c r="F29" s="54">
        <f>E29-((E23/(1+F23))/($O$13/(1+$O$14)))</f>
        <v>3.4842756487368898E-2</v>
      </c>
    </row>
    <row r="30" spans="2:15" ht="18.95" customHeight="1" x14ac:dyDescent="0.2">
      <c r="B30" s="51" t="s">
        <v>58</v>
      </c>
      <c r="C30" s="142">
        <f>C24/O$5</f>
        <v>0.34607966039278476</v>
      </c>
      <c r="D30" s="53">
        <f>C30-((C24/(1+D24))/($O$5/(1+$O$6)))</f>
        <v>1.9008816658934835E-2</v>
      </c>
      <c r="E30" s="139">
        <f>E24/O$13</f>
        <v>0.49</v>
      </c>
      <c r="F30" s="54">
        <f>E30-((E24/(1+F24))/($O$13/(1+$O$14)))</f>
        <v>1.1922141119221352E-2</v>
      </c>
    </row>
    <row r="31" spans="2:15" ht="18.95" customHeight="1" x14ac:dyDescent="0.2">
      <c r="B31" s="51" t="s">
        <v>59</v>
      </c>
      <c r="C31" s="142">
        <f>C25/O$5</f>
        <v>0.14667195528424418</v>
      </c>
      <c r="D31" s="53">
        <f>C31-((C25/(1+D25))/($O$5/(1+$O$6)))</f>
        <v>-2.6821916269790302E-2</v>
      </c>
      <c r="E31" s="139">
        <f>E25/O$13</f>
        <v>0.15</v>
      </c>
      <c r="F31" s="54">
        <f>E31-((E25/(1+F25))/($O$13/(1+$O$14)))</f>
        <v>-3.968114926419064E-2</v>
      </c>
      <c r="M31" s="119"/>
      <c r="N31" s="120"/>
    </row>
    <row r="32" spans="2:15" ht="18.95" customHeight="1" x14ac:dyDescent="0.2">
      <c r="B32" s="51" t="s">
        <v>60</v>
      </c>
      <c r="C32" s="142">
        <f>C26/O$5</f>
        <v>9.4992940842416301E-2</v>
      </c>
      <c r="D32" s="53">
        <f>C32-((C26/(1+D26))/($O$5/(1+$O$6)))</f>
        <v>-1.4417353442779182E-2</v>
      </c>
      <c r="E32" s="139">
        <f>E26/O$13</f>
        <v>7.0000000000000007E-2</v>
      </c>
      <c r="F32" s="54">
        <f>E32-((E26/(1+F26))/($O$13/(1+$O$14)))</f>
        <v>-1.066091954022988E-2</v>
      </c>
      <c r="M32" s="119"/>
      <c r="N32" s="120"/>
    </row>
    <row r="33" spans="2:14" ht="18.95" customHeight="1" x14ac:dyDescent="0.2">
      <c r="B33" s="121" t="s">
        <v>61</v>
      </c>
      <c r="C33" s="185">
        <f>C27/O$5</f>
        <v>0.26844998922655194</v>
      </c>
      <c r="D33" s="123">
        <f>C33-((C27/(1+D27))/($O$5/(1+$O$6)))</f>
        <v>2.6763434170896105E-3</v>
      </c>
      <c r="E33" s="186">
        <f>E27/O$13</f>
        <v>0.1</v>
      </c>
      <c r="F33" s="125">
        <f>E33-((E27/(1+F27))/($O$13/(1+$O$14)))</f>
        <v>1.2495439620576476E-3</v>
      </c>
      <c r="M33" s="119"/>
      <c r="N33" s="120"/>
    </row>
    <row r="34" spans="2:14" ht="18.95" customHeight="1" x14ac:dyDescent="0.2">
      <c r="M34" s="119"/>
      <c r="N34" s="120"/>
    </row>
    <row r="35" spans="2:14" ht="18.95" customHeight="1" x14ac:dyDescent="0.2">
      <c r="B35" s="118"/>
      <c r="M35" s="119"/>
      <c r="N35" s="120"/>
    </row>
    <row r="36" spans="2:14" ht="18.95" customHeight="1" x14ac:dyDescent="0.2">
      <c r="B36" s="104" t="s">
        <v>64</v>
      </c>
    </row>
    <row r="37" spans="2:14" ht="14.25" x14ac:dyDescent="0.2">
      <c r="B37" s="118" t="s">
        <v>1</v>
      </c>
    </row>
    <row r="38" spans="2:14" ht="13.5" x14ac:dyDescent="0.2">
      <c r="B38" s="154" t="s">
        <v>23</v>
      </c>
      <c r="C38" s="152" t="s">
        <v>65</v>
      </c>
      <c r="D38" s="153" t="s">
        <v>51</v>
      </c>
      <c r="E38" s="150" t="s">
        <v>66</v>
      </c>
      <c r="F38" s="151" t="s">
        <v>51</v>
      </c>
      <c r="G38" s="150" t="s">
        <v>67</v>
      </c>
      <c r="H38" s="151" t="s">
        <v>51</v>
      </c>
      <c r="I38" s="150" t="s">
        <v>68</v>
      </c>
      <c r="J38" s="151" t="s">
        <v>51</v>
      </c>
      <c r="K38" s="150" t="s">
        <v>69</v>
      </c>
      <c r="L38" s="151" t="s">
        <v>51</v>
      </c>
    </row>
    <row r="39" spans="2:14" ht="20.100000000000001" customHeight="1" x14ac:dyDescent="0.2">
      <c r="B39" s="158" t="s">
        <v>70</v>
      </c>
      <c r="C39" s="177">
        <v>5000000</v>
      </c>
      <c r="D39" s="178">
        <v>0.22520000000000001</v>
      </c>
      <c r="E39" s="175">
        <v>2800000</v>
      </c>
      <c r="F39" s="178">
        <v>8.8900000000000007E-2</v>
      </c>
      <c r="G39" s="175">
        <v>700000</v>
      </c>
      <c r="H39" s="178">
        <v>6.8599999999999994E-2</v>
      </c>
      <c r="I39" s="175">
        <v>2100000</v>
      </c>
      <c r="J39" s="179">
        <v>-0.1115</v>
      </c>
      <c r="K39" s="175">
        <v>420000</v>
      </c>
      <c r="L39" s="176">
        <v>1E-4</v>
      </c>
    </row>
    <row r="40" spans="2:14" ht="13.5" x14ac:dyDescent="0.2">
      <c r="B40" s="212" t="s">
        <v>57</v>
      </c>
      <c r="C40" s="213">
        <v>2300000</v>
      </c>
      <c r="D40" s="211">
        <v>0.74180000000000001</v>
      </c>
      <c r="E40" s="210">
        <v>1100000</v>
      </c>
      <c r="F40" s="174">
        <v>-4.5400000000000003E-2</v>
      </c>
      <c r="G40" s="210">
        <v>600000</v>
      </c>
      <c r="H40" s="174">
        <v>9.7900000000000001E-2</v>
      </c>
      <c r="I40" s="210">
        <v>1000000</v>
      </c>
      <c r="J40" s="174">
        <v>-0.23980000000000001</v>
      </c>
      <c r="K40" s="210">
        <v>250000</v>
      </c>
      <c r="L40" s="174">
        <v>3.0200000000000001E-2</v>
      </c>
    </row>
    <row r="41" spans="2:14" ht="13.5" x14ac:dyDescent="0.2">
      <c r="B41" s="51" t="s">
        <v>58</v>
      </c>
      <c r="C41" s="52">
        <v>2300000</v>
      </c>
      <c r="D41" s="53">
        <v>0.12770000000000001</v>
      </c>
      <c r="E41" s="48">
        <v>1400000</v>
      </c>
      <c r="F41" s="54">
        <v>0.24440000000000001</v>
      </c>
      <c r="G41" s="48">
        <v>110000</v>
      </c>
      <c r="H41" s="54">
        <v>-5.3800000000000001E-2</v>
      </c>
      <c r="I41" s="48">
        <v>1000000</v>
      </c>
      <c r="J41" s="54">
        <v>0.1275</v>
      </c>
      <c r="K41" s="48">
        <v>110000</v>
      </c>
      <c r="L41" s="54">
        <v>-0.1686</v>
      </c>
    </row>
    <row r="42" spans="2:14" ht="13.5" x14ac:dyDescent="0.2">
      <c r="B42" s="51" t="s">
        <v>59</v>
      </c>
      <c r="C42" s="52">
        <v>700000</v>
      </c>
      <c r="D42" s="53">
        <v>-0.19070000000000001</v>
      </c>
      <c r="E42" s="48">
        <v>450000</v>
      </c>
      <c r="F42" s="54">
        <v>4.5999999999999999E-3</v>
      </c>
      <c r="G42" s="48">
        <v>6000</v>
      </c>
      <c r="H42" s="54">
        <v>-0.43590000000000001</v>
      </c>
      <c r="I42" s="48">
        <v>230000</v>
      </c>
      <c r="J42" s="54">
        <v>-0.27310000000000001</v>
      </c>
      <c r="K42" s="48">
        <v>50000</v>
      </c>
      <c r="L42" s="54">
        <v>0.43240000000000001</v>
      </c>
    </row>
    <row r="43" spans="2:14" ht="13.5" x14ac:dyDescent="0.2">
      <c r="B43" s="51" t="s">
        <v>60</v>
      </c>
      <c r="C43" s="52">
        <v>410000</v>
      </c>
      <c r="D43" s="53">
        <v>-0.1366</v>
      </c>
      <c r="E43" s="48">
        <v>220000</v>
      </c>
      <c r="F43" s="54">
        <v>3.6600000000000001E-2</v>
      </c>
      <c r="G43" s="48">
        <v>3000</v>
      </c>
      <c r="H43" s="54">
        <v>-0.28989999999999999</v>
      </c>
      <c r="I43" s="48">
        <v>60000</v>
      </c>
      <c r="J43" s="54">
        <v>-0.15229999999999999</v>
      </c>
      <c r="K43" s="48">
        <v>18000</v>
      </c>
      <c r="L43" s="54">
        <v>-0.29110000000000003</v>
      </c>
    </row>
    <row r="44" spans="2:14" ht="13.5" x14ac:dyDescent="0.2">
      <c r="B44" s="121" t="s">
        <v>61</v>
      </c>
      <c r="C44" s="122">
        <v>700000</v>
      </c>
      <c r="D44" s="123">
        <v>0.2036</v>
      </c>
      <c r="E44" s="124">
        <v>190000</v>
      </c>
      <c r="F44" s="125">
        <v>-6.1100000000000002E-2</v>
      </c>
      <c r="G44" s="126">
        <v>30</v>
      </c>
      <c r="H44" s="125">
        <v>-0.66990000000000005</v>
      </c>
      <c r="I44" s="124">
        <v>30000</v>
      </c>
      <c r="J44" s="125">
        <v>-0.25700000000000001</v>
      </c>
      <c r="K44" s="124">
        <v>42000</v>
      </c>
      <c r="L44" s="125">
        <v>0.16689999999999999</v>
      </c>
    </row>
    <row r="45" spans="2:14" ht="18.95" customHeight="1" x14ac:dyDescent="0.2">
      <c r="B45" s="57"/>
      <c r="C45" s="58" t="s">
        <v>71</v>
      </c>
      <c r="D45" s="59" t="s">
        <v>51</v>
      </c>
      <c r="E45" s="55" t="s">
        <v>72</v>
      </c>
      <c r="F45" s="56" t="s">
        <v>51</v>
      </c>
      <c r="G45" s="55" t="s">
        <v>73</v>
      </c>
      <c r="H45" s="56" t="s">
        <v>51</v>
      </c>
      <c r="I45" s="55" t="s">
        <v>74</v>
      </c>
      <c r="J45" s="56" t="s">
        <v>51</v>
      </c>
      <c r="K45" s="55" t="s">
        <v>75</v>
      </c>
      <c r="L45" s="56" t="s">
        <v>51</v>
      </c>
    </row>
    <row r="46" spans="2:14" ht="18.95" customHeight="1" x14ac:dyDescent="0.2">
      <c r="B46" s="158" t="s">
        <v>70</v>
      </c>
      <c r="C46" s="155">
        <f>C39/$O$13</f>
        <v>0.5</v>
      </c>
      <c r="D46" s="157"/>
      <c r="E46" s="155">
        <f>E39/$O$13</f>
        <v>0.28000000000000003</v>
      </c>
      <c r="F46" s="157"/>
      <c r="G46" s="155">
        <f>G39/$O$13</f>
        <v>7.0000000000000007E-2</v>
      </c>
      <c r="H46" s="157"/>
      <c r="I46" s="155">
        <f>I39/$O$13</f>
        <v>0.21</v>
      </c>
      <c r="J46" s="156"/>
      <c r="K46" s="155">
        <f>K39/$O$13</f>
        <v>4.2000000000000003E-2</v>
      </c>
      <c r="L46" s="157"/>
    </row>
    <row r="47" spans="2:14" ht="18.95" customHeight="1" x14ac:dyDescent="0.2">
      <c r="B47" s="140" t="s">
        <v>57</v>
      </c>
      <c r="C47" s="172">
        <f>C40/C$39</f>
        <v>0.46</v>
      </c>
      <c r="D47" s="174">
        <f>C47-((C40/(1+D40))/(C$39/(1+D$39)))</f>
        <v>0.13643127798828797</v>
      </c>
      <c r="E47" s="173">
        <f>E40/E$39</f>
        <v>0.39285714285714285</v>
      </c>
      <c r="F47" s="174">
        <f>E47-((E40/(1+F40))/(E$39/(1+F$39)))</f>
        <v>-5.526997096764541E-2</v>
      </c>
      <c r="G47" s="173">
        <f>G40/G$39</f>
        <v>0.8571428571428571</v>
      </c>
      <c r="H47" s="174">
        <f>G47-((G40/(1+H40))/(G$39/(1+H$39)))</f>
        <v>2.2874838978309331E-2</v>
      </c>
      <c r="I47" s="173">
        <f>I40/I$39</f>
        <v>0.47619047619047616</v>
      </c>
      <c r="J47" s="174">
        <f>I47-((I40/(1+J40))/(I$39/(1+J$39)))</f>
        <v>-8.0367321882712561E-2</v>
      </c>
      <c r="K47" s="173">
        <f>K40/K$39</f>
        <v>0.59523809523809523</v>
      </c>
      <c r="L47" s="174">
        <f>K47-((K40/(1+L40))/(K$39/(1+L$39)))</f>
        <v>1.7391445026855634E-2</v>
      </c>
    </row>
    <row r="48" spans="2:14" ht="18.95" customHeight="1" x14ac:dyDescent="0.2">
      <c r="B48" s="140" t="s">
        <v>58</v>
      </c>
      <c r="C48" s="141">
        <f>C41/C$39</f>
        <v>0.46</v>
      </c>
      <c r="D48" s="54">
        <f>C48-((C41/(1+D41))/(C$39/(1+D$39)))</f>
        <v>-3.9771215748869437E-2</v>
      </c>
      <c r="E48" s="139">
        <f>E41/E$39</f>
        <v>0.5</v>
      </c>
      <c r="F48" s="54">
        <f>E48-((E41/(1+F41))/(E$39/(1+F$39)))</f>
        <v>6.2479909996785543E-2</v>
      </c>
      <c r="G48" s="139">
        <f>G41/G$39</f>
        <v>0.15714285714285714</v>
      </c>
      <c r="H48" s="54">
        <f>G48-((G41/(1+H41))/(G$39/(1+H$39)))</f>
        <v>-2.0327928254370881E-2</v>
      </c>
      <c r="I48" s="139">
        <f>I41/I$39</f>
        <v>0.47619047619047616</v>
      </c>
      <c r="J48" s="54">
        <f>I48-((I41/(1+J41))/(I$39/(1+J$39)))</f>
        <v>0.10093971069580826</v>
      </c>
      <c r="K48" s="139">
        <f>K41/K$39</f>
        <v>0.26190476190476192</v>
      </c>
      <c r="L48" s="54">
        <f>K48-((K41/(1+L41))/(K$39/(1+L$39)))</f>
        <v>-5.3143292438457168E-2</v>
      </c>
    </row>
    <row r="49" spans="2:23" ht="18.95" customHeight="1" x14ac:dyDescent="0.2">
      <c r="B49" s="140" t="s">
        <v>59</v>
      </c>
      <c r="C49" s="141">
        <f>C42/C$39</f>
        <v>0.14000000000000001</v>
      </c>
      <c r="D49" s="54">
        <f>C49-((C42/(1+D42))/(C$39/(1+D$39)))</f>
        <v>-7.1946126281972056E-2</v>
      </c>
      <c r="E49" s="139">
        <f>E42/E$39</f>
        <v>0.16071428571428573</v>
      </c>
      <c r="F49" s="54">
        <f>E49-((E42/(1+F42))/(E$39/(1+F$39)))</f>
        <v>-1.348617786752368E-2</v>
      </c>
      <c r="G49" s="139">
        <f>G42/G$39</f>
        <v>8.5714285714285719E-3</v>
      </c>
      <c r="H49" s="54">
        <f>G49-((G42/(1+H42))/(G$39/(1+H$39)))</f>
        <v>-7.6658140653886059E-3</v>
      </c>
      <c r="I49" s="139">
        <f>I42/I$39</f>
        <v>0.10952380952380952</v>
      </c>
      <c r="J49" s="54">
        <f>I49-((I42/(1+J42))/(I$39/(1+J$39)))</f>
        <v>-2.4348669169139636E-2</v>
      </c>
      <c r="K49" s="139">
        <f>K42/K$39</f>
        <v>0.11904761904761904</v>
      </c>
      <c r="L49" s="54">
        <f>K49-((K42/(1+L42))/(K$39/(1+L$39)))</f>
        <v>3.5928711054374271E-2</v>
      </c>
    </row>
    <row r="50" spans="2:23" ht="18.95" customHeight="1" x14ac:dyDescent="0.2">
      <c r="B50" s="140" t="s">
        <v>60</v>
      </c>
      <c r="C50" s="141">
        <f>C43/C$39</f>
        <v>8.2000000000000003E-2</v>
      </c>
      <c r="D50" s="54">
        <f>C50-((C43/(1+D43))/(C$39/(1+D$39)))</f>
        <v>-3.4361362056984035E-2</v>
      </c>
      <c r="E50" s="139">
        <f>E43/E$39</f>
        <v>7.857142857142857E-2</v>
      </c>
      <c r="F50" s="54">
        <f>E50-((E43/(1+F43))/(E$39/(1+F$39)))</f>
        <v>-3.9641961357184258E-3</v>
      </c>
      <c r="G50" s="139">
        <f>G43/G$39</f>
        <v>4.2857142857142859E-3</v>
      </c>
      <c r="H50" s="54">
        <f>G50-((G43/(1+H43))/(G$39/(1+H$39)))</f>
        <v>-2.1636791598768782E-3</v>
      </c>
      <c r="I50" s="139">
        <f>I43/I$39</f>
        <v>2.8571428571428571E-2</v>
      </c>
      <c r="J50" s="54">
        <f>I50-((I43/(1+J43))/(I$39/(1+J$39)))</f>
        <v>-1.3751495643674512E-3</v>
      </c>
      <c r="K50" s="139">
        <f>K43/K$39</f>
        <v>4.2857142857142858E-2</v>
      </c>
      <c r="L50" s="54">
        <f>K50-((K43/(1+L43))/(K$39/(1+L$39)))</f>
        <v>-1.7604739737621666E-2</v>
      </c>
    </row>
    <row r="51" spans="2:23" ht="18.95" customHeight="1" x14ac:dyDescent="0.2">
      <c r="B51" s="202" t="s">
        <v>61</v>
      </c>
      <c r="C51" s="203">
        <f>C44/C$39</f>
        <v>0.14000000000000001</v>
      </c>
      <c r="D51" s="125">
        <f>C51-((C44/(1+D44))/(C$39/(1+D$39)))</f>
        <v>-2.5124626121635074E-3</v>
      </c>
      <c r="E51" s="186">
        <f>E44/E$39</f>
        <v>6.7857142857142852E-2</v>
      </c>
      <c r="F51" s="125">
        <f>E51-((E44/(1+F44))/(E$39/(1+F$39)))</f>
        <v>-1.0840953699618114E-2</v>
      </c>
      <c r="G51" s="186">
        <f>G44/G$39</f>
        <v>4.2857142857142856E-5</v>
      </c>
      <c r="H51" s="125">
        <f>G51-((G44/(1+H44))/(G$39/(1+H$39)))</f>
        <v>-9.5880036352620441E-5</v>
      </c>
      <c r="I51" s="186">
        <f>I44/I$39</f>
        <v>1.4285714285714285E-2</v>
      </c>
      <c r="J51" s="125">
        <f>I51-((I44/(1+J44))/(I$39/(1+J$39)))</f>
        <v>-2.7975389348202286E-3</v>
      </c>
      <c r="K51" s="186">
        <f>K44/K$39</f>
        <v>0.1</v>
      </c>
      <c r="L51" s="125">
        <f>K51-((K44/(1+L44))/(K$39/(1+L$39)))</f>
        <v>1.42942840003428E-2</v>
      </c>
    </row>
    <row r="52" spans="2:23" ht="18.95" customHeight="1" x14ac:dyDescent="0.2"/>
    <row r="54" spans="2:23" ht="15.75" x14ac:dyDescent="0.2">
      <c r="B54" s="104" t="s">
        <v>76</v>
      </c>
    </row>
    <row r="55" spans="2:23" ht="21.95" customHeight="1" x14ac:dyDescent="0.2">
      <c r="B55" s="118" t="s">
        <v>77</v>
      </c>
    </row>
    <row r="56" spans="2:23" ht="13.5" x14ac:dyDescent="0.2">
      <c r="B56" s="560" t="s">
        <v>57</v>
      </c>
      <c r="C56" s="559" t="s">
        <v>78</v>
      </c>
      <c r="D56" s="559"/>
      <c r="E56" s="559"/>
      <c r="F56" s="559"/>
      <c r="G56" s="559"/>
      <c r="H56" s="559"/>
      <c r="I56" s="559"/>
      <c r="J56" s="559"/>
      <c r="K56" s="559"/>
      <c r="L56" s="558" t="s">
        <v>79</v>
      </c>
      <c r="M56" s="558"/>
      <c r="N56" s="558"/>
      <c r="O56" s="558"/>
      <c r="P56" s="558"/>
      <c r="Q56" s="558"/>
      <c r="R56" s="558"/>
      <c r="S56" s="558"/>
      <c r="T56" s="558"/>
      <c r="U56" s="27"/>
      <c r="V56" s="27"/>
      <c r="W56" s="27"/>
    </row>
    <row r="57" spans="2:23" ht="13.5" x14ac:dyDescent="0.2">
      <c r="B57" s="560"/>
      <c r="C57" s="72" t="s">
        <v>80</v>
      </c>
      <c r="D57" s="67" t="s">
        <v>81</v>
      </c>
      <c r="E57" s="72" t="s">
        <v>82</v>
      </c>
      <c r="F57" s="71" t="s">
        <v>48</v>
      </c>
      <c r="G57" s="71" t="s">
        <v>62</v>
      </c>
      <c r="H57" s="67" t="s">
        <v>83</v>
      </c>
      <c r="I57" s="68" t="s">
        <v>53</v>
      </c>
      <c r="J57" s="68" t="s">
        <v>84</v>
      </c>
      <c r="K57" s="72" t="s">
        <v>85</v>
      </c>
      <c r="L57" s="65" t="s">
        <v>80</v>
      </c>
      <c r="M57" s="69" t="s">
        <v>81</v>
      </c>
      <c r="N57" s="70" t="s">
        <v>82</v>
      </c>
      <c r="O57" s="65" t="s">
        <v>48</v>
      </c>
      <c r="P57" s="65" t="s">
        <v>62</v>
      </c>
      <c r="Q57" s="69" t="s">
        <v>83</v>
      </c>
      <c r="R57" s="66" t="s">
        <v>53</v>
      </c>
      <c r="S57" s="66" t="s">
        <v>84</v>
      </c>
      <c r="T57" s="66" t="s">
        <v>85</v>
      </c>
      <c r="U57" s="27"/>
      <c r="V57" s="27"/>
      <c r="W57" s="27"/>
    </row>
    <row r="58" spans="2:23" ht="13.5" x14ac:dyDescent="0.2">
      <c r="B58" s="560"/>
      <c r="C58" s="43">
        <v>1</v>
      </c>
      <c r="D58" s="41" t="s">
        <v>86</v>
      </c>
      <c r="E58" s="39" t="s">
        <v>87</v>
      </c>
      <c r="F58" s="34">
        <v>7936876</v>
      </c>
      <c r="G58" s="35">
        <v>0.23380000000000001</v>
      </c>
      <c r="H58" s="36">
        <v>-4.4999999999999998E-2</v>
      </c>
      <c r="I58" s="37">
        <v>380000</v>
      </c>
      <c r="J58" s="38">
        <v>0.16520000000000001</v>
      </c>
      <c r="K58" s="44">
        <v>-6.7599999999999993E-2</v>
      </c>
      <c r="L58" s="40">
        <v>1</v>
      </c>
      <c r="M58" s="41" t="s">
        <v>86</v>
      </c>
      <c r="N58" s="39" t="s">
        <v>88</v>
      </c>
      <c r="O58" s="34">
        <v>6442227</v>
      </c>
      <c r="P58" s="35">
        <v>0.31419999999999998</v>
      </c>
      <c r="Q58" s="36">
        <v>-7.9399999999999998E-2</v>
      </c>
      <c r="R58" s="37">
        <v>380000</v>
      </c>
      <c r="S58" s="38">
        <v>0.34549999999999997</v>
      </c>
      <c r="T58" s="42">
        <v>-6.9800000000000001E-2</v>
      </c>
      <c r="U58" s="27"/>
      <c r="V58" s="27"/>
      <c r="W58" s="27"/>
    </row>
    <row r="59" spans="2:23" ht="13.5" x14ac:dyDescent="0.2">
      <c r="B59" s="560"/>
      <c r="C59" s="43">
        <v>2</v>
      </c>
      <c r="D59" s="41" t="s">
        <v>86</v>
      </c>
      <c r="E59" s="39" t="s">
        <v>89</v>
      </c>
      <c r="F59" s="34">
        <v>6853721</v>
      </c>
      <c r="G59" s="35">
        <v>0.2019</v>
      </c>
      <c r="H59" s="36">
        <v>5.0900000000000001E-2</v>
      </c>
      <c r="I59" s="37">
        <v>500000</v>
      </c>
      <c r="J59" s="38">
        <v>0.21740000000000001</v>
      </c>
      <c r="K59" s="44">
        <v>6.0299999999999999E-2</v>
      </c>
      <c r="L59" s="40">
        <v>2</v>
      </c>
      <c r="M59" s="41" t="s">
        <v>86</v>
      </c>
      <c r="N59" s="39" t="s">
        <v>87</v>
      </c>
      <c r="O59" s="34">
        <v>5499224</v>
      </c>
      <c r="P59" s="35">
        <v>0.26819999999999999</v>
      </c>
      <c r="Q59" s="36">
        <v>-6.6199999999999995E-2</v>
      </c>
      <c r="R59" s="37">
        <v>270000</v>
      </c>
      <c r="S59" s="38">
        <v>0.2455</v>
      </c>
      <c r="T59" s="42">
        <v>-7.0199999999999999E-2</v>
      </c>
      <c r="U59" s="27"/>
      <c r="V59" s="27"/>
      <c r="W59" s="27"/>
    </row>
    <row r="60" spans="2:23" ht="13.5" x14ac:dyDescent="0.2">
      <c r="B60" s="560"/>
      <c r="C60" s="43">
        <v>3</v>
      </c>
      <c r="D60" s="41">
        <v>3</v>
      </c>
      <c r="E60" s="117" t="s">
        <v>90</v>
      </c>
      <c r="F60" s="34">
        <v>3498626</v>
      </c>
      <c r="G60" s="35">
        <v>0.1031</v>
      </c>
      <c r="H60" s="36">
        <v>5.74E-2</v>
      </c>
      <c r="I60" s="37">
        <v>260000</v>
      </c>
      <c r="J60" s="38">
        <v>0.113</v>
      </c>
      <c r="K60" s="44">
        <v>6.2399999999999997E-2</v>
      </c>
      <c r="L60" s="40">
        <v>3</v>
      </c>
      <c r="M60" s="41" t="s">
        <v>86</v>
      </c>
      <c r="N60" s="39" t="s">
        <v>91</v>
      </c>
      <c r="O60" s="34">
        <v>2539922</v>
      </c>
      <c r="P60" s="35">
        <v>0.1239</v>
      </c>
      <c r="Q60" s="36">
        <v>1.5900000000000001E-2</v>
      </c>
      <c r="R60" s="37">
        <v>130000</v>
      </c>
      <c r="S60" s="38">
        <v>0.1182</v>
      </c>
      <c r="T60" s="90">
        <v>4.7000000000000002E-3</v>
      </c>
      <c r="U60" s="27"/>
      <c r="V60" s="27"/>
      <c r="W60" s="27"/>
    </row>
    <row r="61" spans="2:23" ht="13.5" x14ac:dyDescent="0.2">
      <c r="B61" s="560"/>
      <c r="C61" s="43">
        <v>4</v>
      </c>
      <c r="D61" s="41" t="s">
        <v>86</v>
      </c>
      <c r="E61" s="39" t="s">
        <v>88</v>
      </c>
      <c r="F61" s="34">
        <v>3411931</v>
      </c>
      <c r="G61" s="35">
        <v>0.10050000000000001</v>
      </c>
      <c r="H61" s="89">
        <v>-4.4999999999999997E-3</v>
      </c>
      <c r="I61" s="37">
        <v>310000</v>
      </c>
      <c r="J61" s="38">
        <v>0.1348</v>
      </c>
      <c r="K61" s="44">
        <v>2.2800000000000001E-2</v>
      </c>
      <c r="L61" s="40">
        <v>4</v>
      </c>
      <c r="M61" s="41">
        <v>3</v>
      </c>
      <c r="N61" s="39" t="s">
        <v>89</v>
      </c>
      <c r="O61" s="34">
        <v>1201160</v>
      </c>
      <c r="P61" s="35">
        <v>5.8599999999999999E-2</v>
      </c>
      <c r="Q61" s="36">
        <v>4.2500000000000003E-2</v>
      </c>
      <c r="R61" s="37">
        <v>60000</v>
      </c>
      <c r="S61" s="38">
        <v>5.45E-2</v>
      </c>
      <c r="T61" s="42">
        <v>4.0599999999999997E-2</v>
      </c>
      <c r="U61" s="27"/>
      <c r="V61" s="27"/>
      <c r="W61" s="27"/>
    </row>
    <row r="62" spans="2:23" ht="13.5" x14ac:dyDescent="0.2">
      <c r="B62" s="560"/>
      <c r="C62" s="43">
        <v>5</v>
      </c>
      <c r="D62" s="41">
        <v>5</v>
      </c>
      <c r="E62" s="39" t="s">
        <v>91</v>
      </c>
      <c r="F62" s="34">
        <v>2213943</v>
      </c>
      <c r="G62" s="35">
        <v>6.5199999999999994E-2</v>
      </c>
      <c r="H62" s="36">
        <v>3.0099999999999998E-2</v>
      </c>
      <c r="I62" s="37">
        <v>110000</v>
      </c>
      <c r="J62" s="38">
        <v>4.7800000000000002E-2</v>
      </c>
      <c r="K62" s="44">
        <v>2.24E-2</v>
      </c>
      <c r="L62" s="40">
        <v>5</v>
      </c>
      <c r="M62" s="41">
        <v>-1</v>
      </c>
      <c r="N62" s="39" t="s">
        <v>92</v>
      </c>
      <c r="O62" s="34">
        <v>1158122</v>
      </c>
      <c r="P62" s="35">
        <v>5.6500000000000002E-2</v>
      </c>
      <c r="Q62" s="89">
        <v>4.5999999999999999E-3</v>
      </c>
      <c r="R62" s="37">
        <v>50000</v>
      </c>
      <c r="S62" s="38">
        <v>4.5499999999999999E-2</v>
      </c>
      <c r="T62" s="42">
        <v>8.0999999999999996E-3</v>
      </c>
      <c r="U62" s="27"/>
      <c r="V62" s="27"/>
      <c r="W62" s="27"/>
    </row>
    <row r="63" spans="2:23" ht="13.5" x14ac:dyDescent="0.2">
      <c r="B63" s="560"/>
      <c r="C63" s="43">
        <v>6</v>
      </c>
      <c r="D63" s="41">
        <v>3</v>
      </c>
      <c r="E63" s="39" t="s">
        <v>93</v>
      </c>
      <c r="F63" s="34">
        <v>2127928</v>
      </c>
      <c r="G63" s="35">
        <v>6.2700000000000006E-2</v>
      </c>
      <c r="H63" s="36">
        <v>2.63E-2</v>
      </c>
      <c r="I63" s="37">
        <v>130000</v>
      </c>
      <c r="J63" s="38">
        <v>5.6500000000000002E-2</v>
      </c>
      <c r="K63" s="44">
        <v>3.2300000000000002E-2</v>
      </c>
      <c r="L63" s="40">
        <v>6</v>
      </c>
      <c r="M63" s="41">
        <v>-1</v>
      </c>
      <c r="N63" s="39" t="s">
        <v>94</v>
      </c>
      <c r="O63" s="34">
        <v>1038568</v>
      </c>
      <c r="P63" s="35">
        <v>5.0700000000000002E-2</v>
      </c>
      <c r="Q63" s="36">
        <v>1.1599999999999999E-2</v>
      </c>
      <c r="R63" s="37">
        <v>48000</v>
      </c>
      <c r="S63" s="38">
        <v>4.36E-2</v>
      </c>
      <c r="T63" s="42">
        <v>1.47E-2</v>
      </c>
      <c r="U63" s="27"/>
      <c r="V63" s="27"/>
      <c r="W63" s="27"/>
    </row>
    <row r="64" spans="2:23" ht="13.5" x14ac:dyDescent="0.2">
      <c r="B64" s="560"/>
      <c r="C64" s="43">
        <v>7</v>
      </c>
      <c r="D64" s="41">
        <v>-2</v>
      </c>
      <c r="E64" s="39" t="s">
        <v>92</v>
      </c>
      <c r="F64" s="34">
        <v>1848126</v>
      </c>
      <c r="G64" s="35">
        <v>5.4399999999999997E-2</v>
      </c>
      <c r="H64" s="36">
        <v>-4.6199999999999998E-2</v>
      </c>
      <c r="I64" s="37">
        <v>220000</v>
      </c>
      <c r="J64" s="38">
        <v>9.5699999999999993E-2</v>
      </c>
      <c r="K64" s="44">
        <v>-4.0099999999999997E-2</v>
      </c>
      <c r="L64" s="40">
        <v>7</v>
      </c>
      <c r="M64" s="41">
        <v>9</v>
      </c>
      <c r="N64" s="39" t="s">
        <v>90</v>
      </c>
      <c r="O64" s="34">
        <v>817208</v>
      </c>
      <c r="P64" s="35">
        <v>3.9899999999999998E-2</v>
      </c>
      <c r="Q64" s="36">
        <v>3.6499999999999998E-2</v>
      </c>
      <c r="R64" s="37">
        <v>41000</v>
      </c>
      <c r="S64" s="38">
        <v>3.73E-2</v>
      </c>
      <c r="T64" s="42">
        <v>3.44E-2</v>
      </c>
      <c r="U64" s="27"/>
      <c r="V64" s="27"/>
      <c r="W64" s="27"/>
    </row>
    <row r="65" spans="2:23" ht="13.5" x14ac:dyDescent="0.2">
      <c r="B65" s="560"/>
      <c r="C65" s="131">
        <v>8</v>
      </c>
      <c r="D65" s="189">
        <v>-5</v>
      </c>
      <c r="E65" s="133" t="s">
        <v>95</v>
      </c>
      <c r="F65" s="132">
        <v>1741785</v>
      </c>
      <c r="G65" s="134">
        <v>5.1299999999999998E-2</v>
      </c>
      <c r="H65" s="190">
        <v>-5.57E-2</v>
      </c>
      <c r="I65" s="129">
        <v>80000</v>
      </c>
      <c r="J65" s="130">
        <v>3.4799999999999998E-2</v>
      </c>
      <c r="K65" s="188">
        <v>-5.4399999999999997E-2</v>
      </c>
      <c r="L65" s="93">
        <v>8</v>
      </c>
      <c r="M65" s="99">
        <v>2</v>
      </c>
      <c r="N65" s="94" t="s">
        <v>95</v>
      </c>
      <c r="O65" s="95">
        <v>707182</v>
      </c>
      <c r="P65" s="96">
        <v>3.4500000000000003E-2</v>
      </c>
      <c r="Q65" s="91">
        <v>2.1100000000000001E-2</v>
      </c>
      <c r="R65" s="137">
        <v>32000</v>
      </c>
      <c r="S65" s="97">
        <v>2.9100000000000001E-2</v>
      </c>
      <c r="T65" s="98">
        <v>1.5100000000000001E-2</v>
      </c>
      <c r="U65" s="27"/>
      <c r="V65" s="27"/>
      <c r="W65" s="27"/>
    </row>
    <row r="66" spans="2:23" ht="13.5" x14ac:dyDescent="0.2">
      <c r="B66" s="560"/>
      <c r="C66" s="43">
        <v>9</v>
      </c>
      <c r="D66" s="41">
        <v>3</v>
      </c>
      <c r="E66" s="39" t="s">
        <v>96</v>
      </c>
      <c r="F66" s="34">
        <v>1542293</v>
      </c>
      <c r="G66" s="35">
        <v>4.5400000000000003E-2</v>
      </c>
      <c r="H66" s="36">
        <v>3.2300000000000002E-2</v>
      </c>
      <c r="I66" s="37">
        <v>70000</v>
      </c>
      <c r="J66" s="38">
        <v>3.04E-2</v>
      </c>
      <c r="K66" s="44">
        <v>0.02</v>
      </c>
      <c r="L66" s="40">
        <v>9</v>
      </c>
      <c r="M66" s="41">
        <v>-3</v>
      </c>
      <c r="N66" s="39" t="s">
        <v>97</v>
      </c>
      <c r="O66" s="34">
        <v>701544</v>
      </c>
      <c r="P66" s="35">
        <v>3.4200000000000001E-2</v>
      </c>
      <c r="Q66" s="36">
        <v>1.34E-2</v>
      </c>
      <c r="R66" s="37">
        <v>23000</v>
      </c>
      <c r="S66" s="38">
        <v>2.0899999999999998E-2</v>
      </c>
      <c r="T66" s="42">
        <v>1.03E-2</v>
      </c>
      <c r="U66" s="27"/>
      <c r="V66" s="27"/>
      <c r="W66" s="27"/>
    </row>
    <row r="67" spans="2:23" ht="13.5" x14ac:dyDescent="0.2">
      <c r="B67" s="560"/>
      <c r="C67" s="43">
        <v>10</v>
      </c>
      <c r="D67" s="41">
        <v>-3</v>
      </c>
      <c r="E67" s="39" t="s">
        <v>97</v>
      </c>
      <c r="F67" s="34">
        <v>815468</v>
      </c>
      <c r="G67" s="35">
        <v>2.4E-2</v>
      </c>
      <c r="H67" s="36">
        <v>-2.0400000000000001E-2</v>
      </c>
      <c r="I67" s="37">
        <v>80000</v>
      </c>
      <c r="J67" s="38">
        <v>3.4799999999999998E-2</v>
      </c>
      <c r="K67" s="44">
        <v>-2.6599999999999999E-2</v>
      </c>
      <c r="L67" s="40">
        <v>10</v>
      </c>
      <c r="M67" s="41">
        <v>-1</v>
      </c>
      <c r="N67" s="39" t="s">
        <v>93</v>
      </c>
      <c r="O67" s="34">
        <v>436419</v>
      </c>
      <c r="P67" s="35">
        <v>2.1299999999999999E-2</v>
      </c>
      <c r="Q67" s="36">
        <v>6.6E-3</v>
      </c>
      <c r="R67" s="37">
        <v>23000</v>
      </c>
      <c r="S67" s="38">
        <v>2.0899999999999998E-2</v>
      </c>
      <c r="T67" s="42">
        <v>8.9999999999999993E-3</v>
      </c>
      <c r="U67" s="27"/>
      <c r="V67" s="27"/>
      <c r="W67" s="27"/>
    </row>
    <row r="68" spans="2:23" ht="13.5" x14ac:dyDescent="0.2">
      <c r="B68" s="560"/>
      <c r="C68" s="43">
        <v>11</v>
      </c>
      <c r="D68" s="41">
        <v>5</v>
      </c>
      <c r="E68" s="39" t="s">
        <v>98</v>
      </c>
      <c r="F68" s="34">
        <v>631553</v>
      </c>
      <c r="G68" s="35">
        <v>1.8599999999999998E-2</v>
      </c>
      <c r="H68" s="36">
        <v>1.38E-2</v>
      </c>
      <c r="I68" s="37">
        <v>33000</v>
      </c>
      <c r="J68" s="38">
        <v>1.43E-2</v>
      </c>
      <c r="K68" s="44">
        <v>1.1299999999999999E-2</v>
      </c>
      <c r="L68" s="40">
        <v>11</v>
      </c>
      <c r="M68" s="41">
        <v>-3</v>
      </c>
      <c r="N68" s="39" t="s">
        <v>99</v>
      </c>
      <c r="O68" s="34">
        <v>336584</v>
      </c>
      <c r="P68" s="35">
        <v>1.6400000000000001E-2</v>
      </c>
      <c r="Q68" s="89">
        <v>6.9999999999999999E-4</v>
      </c>
      <c r="R68" s="37">
        <v>23000</v>
      </c>
      <c r="S68" s="38">
        <v>2.0899999999999998E-2</v>
      </c>
      <c r="T68" s="90">
        <v>3.5000000000000001E-3</v>
      </c>
      <c r="U68" s="27"/>
      <c r="V68" s="27"/>
      <c r="W68" s="27"/>
    </row>
    <row r="69" spans="2:23" ht="13.5" x14ac:dyDescent="0.2">
      <c r="B69" s="560"/>
      <c r="C69" s="43">
        <v>12</v>
      </c>
      <c r="D69" s="41">
        <v>-1</v>
      </c>
      <c r="E69" s="39" t="s">
        <v>100</v>
      </c>
      <c r="F69" s="34">
        <v>586582</v>
      </c>
      <c r="G69" s="35">
        <v>1.7299999999999999E-2</v>
      </c>
      <c r="H69" s="36">
        <v>-1.21E-2</v>
      </c>
      <c r="I69" s="37">
        <v>36000</v>
      </c>
      <c r="J69" s="38">
        <v>1.5699999999999999E-2</v>
      </c>
      <c r="K69" s="44">
        <v>-1.2800000000000001E-2</v>
      </c>
      <c r="L69" s="40">
        <v>12</v>
      </c>
      <c r="M69" s="41" t="s">
        <v>86</v>
      </c>
      <c r="N69" s="39" t="s">
        <v>98</v>
      </c>
      <c r="O69" s="34">
        <v>271807</v>
      </c>
      <c r="P69" s="35">
        <v>1.3299999999999999E-2</v>
      </c>
      <c r="Q69" s="36">
        <v>6.0000000000000001E-3</v>
      </c>
      <c r="R69" s="37">
        <v>17000</v>
      </c>
      <c r="S69" s="38">
        <v>1.55E-2</v>
      </c>
      <c r="T69" s="42">
        <v>6.7999999999999996E-3</v>
      </c>
      <c r="U69" s="27"/>
      <c r="V69" s="27"/>
      <c r="W69" s="27"/>
    </row>
    <row r="70" spans="2:23" ht="13.5" x14ac:dyDescent="0.2">
      <c r="B70" s="560"/>
      <c r="C70" s="43">
        <v>13</v>
      </c>
      <c r="D70" s="41">
        <v>-5</v>
      </c>
      <c r="E70" s="39" t="s">
        <v>94</v>
      </c>
      <c r="F70" s="34">
        <v>374589</v>
      </c>
      <c r="G70" s="35">
        <v>1.0999999999999999E-2</v>
      </c>
      <c r="H70" s="36">
        <v>-3.1E-2</v>
      </c>
      <c r="I70" s="37">
        <v>26000</v>
      </c>
      <c r="J70" s="38">
        <v>1.1299999999999999E-2</v>
      </c>
      <c r="K70" s="44">
        <v>-2.6200000000000001E-2</v>
      </c>
      <c r="L70" s="40">
        <v>13</v>
      </c>
      <c r="M70" s="41" t="s">
        <v>101</v>
      </c>
      <c r="N70" s="39" t="s">
        <v>102</v>
      </c>
      <c r="O70" s="34">
        <v>137664</v>
      </c>
      <c r="P70" s="35">
        <v>6.7000000000000002E-3</v>
      </c>
      <c r="Q70" s="36" t="s">
        <v>86</v>
      </c>
      <c r="R70" s="37">
        <v>8000</v>
      </c>
      <c r="S70" s="38">
        <v>7.3000000000000001E-3</v>
      </c>
      <c r="T70" s="42" t="s">
        <v>86</v>
      </c>
      <c r="U70" s="27"/>
      <c r="V70" s="27"/>
      <c r="W70" s="27"/>
    </row>
    <row r="71" spans="2:23" ht="13.5" x14ac:dyDescent="0.2">
      <c r="B71" s="560"/>
      <c r="C71" s="43">
        <v>14</v>
      </c>
      <c r="D71" s="41">
        <v>3</v>
      </c>
      <c r="E71" s="39" t="s">
        <v>103</v>
      </c>
      <c r="F71" s="34">
        <v>339582</v>
      </c>
      <c r="G71" s="35">
        <v>0.01</v>
      </c>
      <c r="H71" s="36">
        <v>9.1999999999999998E-3</v>
      </c>
      <c r="I71" s="37">
        <v>33000</v>
      </c>
      <c r="J71" s="38">
        <v>1.43E-2</v>
      </c>
      <c r="K71" s="44">
        <v>1.3899999999999999E-2</v>
      </c>
      <c r="L71" s="40">
        <v>14</v>
      </c>
      <c r="M71" s="41">
        <v>3</v>
      </c>
      <c r="N71" s="39" t="s">
        <v>104</v>
      </c>
      <c r="O71" s="34">
        <v>135261</v>
      </c>
      <c r="P71" s="35">
        <v>6.6E-3</v>
      </c>
      <c r="Q71" s="89">
        <v>4.7999999999999996E-3</v>
      </c>
      <c r="R71" s="37">
        <v>6000</v>
      </c>
      <c r="S71" s="38">
        <v>5.4999999999999997E-3</v>
      </c>
      <c r="T71" s="90">
        <v>4.1999999999999997E-3</v>
      </c>
      <c r="U71" s="27"/>
      <c r="V71" s="27"/>
      <c r="W71" s="27"/>
    </row>
    <row r="72" spans="2:23" ht="13.5" x14ac:dyDescent="0.2">
      <c r="B72" s="560"/>
      <c r="C72" s="82">
        <v>15</v>
      </c>
      <c r="D72" s="79" t="s">
        <v>86</v>
      </c>
      <c r="E72" s="77" t="s">
        <v>104</v>
      </c>
      <c r="F72" s="80">
        <v>293064</v>
      </c>
      <c r="G72" s="78">
        <v>8.6E-3</v>
      </c>
      <c r="H72" s="73">
        <v>3.3E-3</v>
      </c>
      <c r="I72" s="74">
        <v>14000</v>
      </c>
      <c r="J72" s="75">
        <v>6.1000000000000004E-3</v>
      </c>
      <c r="K72" s="83">
        <v>3.0999999999999999E-3</v>
      </c>
      <c r="L72" s="81">
        <v>15</v>
      </c>
      <c r="M72" s="79">
        <v>-1</v>
      </c>
      <c r="N72" s="77" t="s">
        <v>105</v>
      </c>
      <c r="O72" s="80">
        <v>123119</v>
      </c>
      <c r="P72" s="78">
        <v>6.0000000000000001E-3</v>
      </c>
      <c r="Q72" s="73">
        <v>2.9999999999999997E-4</v>
      </c>
      <c r="R72" s="74">
        <v>6000</v>
      </c>
      <c r="S72" s="75">
        <v>5.4999999999999997E-3</v>
      </c>
      <c r="T72" s="76">
        <v>8.9999999999999998E-4</v>
      </c>
      <c r="U72" s="27"/>
      <c r="V72" s="27"/>
      <c r="W72" s="27"/>
    </row>
    <row r="73" spans="2:23" ht="13.5" x14ac:dyDescent="0.2">
      <c r="C73" s="27"/>
      <c r="D73" s="27"/>
      <c r="E73" s="27"/>
      <c r="F73" s="27"/>
      <c r="G73" s="27"/>
      <c r="H73" s="27"/>
      <c r="I73" s="27"/>
      <c r="J73" s="27"/>
      <c r="K73" s="27"/>
      <c r="L73" s="27"/>
      <c r="M73" s="27"/>
      <c r="N73" s="27"/>
      <c r="O73" s="27"/>
      <c r="P73" s="27"/>
      <c r="Q73" s="27"/>
      <c r="R73" s="27"/>
      <c r="S73" s="27"/>
      <c r="T73" s="27"/>
      <c r="U73" s="27"/>
      <c r="V73" s="27"/>
      <c r="W73" s="27"/>
    </row>
    <row r="74" spans="2:23" ht="13.5" x14ac:dyDescent="0.2">
      <c r="C74" s="27"/>
      <c r="D74" s="27"/>
      <c r="E74" s="27"/>
      <c r="F74" s="27"/>
      <c r="G74" s="27"/>
      <c r="H74" s="27"/>
      <c r="I74" s="27"/>
      <c r="J74" s="27"/>
      <c r="K74" s="27"/>
      <c r="L74" s="27"/>
      <c r="M74" s="27"/>
      <c r="N74" s="27"/>
      <c r="O74" s="27"/>
      <c r="P74" s="27"/>
      <c r="Q74" s="27"/>
      <c r="R74" s="27"/>
      <c r="S74" s="27"/>
      <c r="T74" s="27"/>
      <c r="U74" s="27"/>
      <c r="V74" s="27"/>
      <c r="W74" s="27"/>
    </row>
    <row r="75" spans="2:23" ht="13.5" x14ac:dyDescent="0.2">
      <c r="B75" s="560" t="s">
        <v>58</v>
      </c>
      <c r="C75" s="559" t="s">
        <v>78</v>
      </c>
      <c r="D75" s="559"/>
      <c r="E75" s="559"/>
      <c r="F75" s="559"/>
      <c r="G75" s="559"/>
      <c r="H75" s="559"/>
      <c r="I75" s="559"/>
      <c r="J75" s="559"/>
      <c r="K75" s="559"/>
      <c r="L75" s="558" t="s">
        <v>79</v>
      </c>
      <c r="M75" s="558"/>
      <c r="N75" s="558"/>
      <c r="O75" s="558"/>
      <c r="P75" s="558"/>
      <c r="Q75" s="558"/>
      <c r="R75" s="558"/>
      <c r="S75" s="558"/>
      <c r="T75" s="558"/>
      <c r="U75" s="27"/>
      <c r="V75" s="27"/>
      <c r="W75" s="27"/>
    </row>
    <row r="76" spans="2:23" ht="13.5" x14ac:dyDescent="0.2">
      <c r="B76" s="560"/>
      <c r="C76" s="72" t="s">
        <v>80</v>
      </c>
      <c r="D76" s="67" t="s">
        <v>81</v>
      </c>
      <c r="E76" s="72" t="s">
        <v>82</v>
      </c>
      <c r="F76" s="71" t="s">
        <v>48</v>
      </c>
      <c r="G76" s="71" t="s">
        <v>62</v>
      </c>
      <c r="H76" s="67" t="s">
        <v>83</v>
      </c>
      <c r="I76" s="68" t="s">
        <v>53</v>
      </c>
      <c r="J76" s="68" t="s">
        <v>84</v>
      </c>
      <c r="K76" s="72" t="s">
        <v>85</v>
      </c>
      <c r="L76" s="65" t="s">
        <v>80</v>
      </c>
      <c r="M76" s="69" t="s">
        <v>81</v>
      </c>
      <c r="N76" s="70" t="s">
        <v>82</v>
      </c>
      <c r="O76" s="65" t="s">
        <v>48</v>
      </c>
      <c r="P76" s="65" t="s">
        <v>62</v>
      </c>
      <c r="Q76" s="69" t="s">
        <v>83</v>
      </c>
      <c r="R76" s="66" t="s">
        <v>53</v>
      </c>
      <c r="S76" s="66" t="s">
        <v>84</v>
      </c>
      <c r="T76" s="66" t="s">
        <v>85</v>
      </c>
      <c r="U76" s="27"/>
      <c r="V76" s="27"/>
      <c r="W76" s="27"/>
    </row>
    <row r="77" spans="2:23" ht="13.5" x14ac:dyDescent="0.2">
      <c r="B77" s="560"/>
      <c r="C77" s="43">
        <v>1</v>
      </c>
      <c r="D77" s="41">
        <v>1</v>
      </c>
      <c r="E77" s="117" t="s">
        <v>90</v>
      </c>
      <c r="F77" s="34">
        <v>14367012</v>
      </c>
      <c r="G77" s="35">
        <v>0.18149999999999999</v>
      </c>
      <c r="H77" s="36">
        <v>2.7799999999999998E-2</v>
      </c>
      <c r="I77" s="37">
        <v>430000</v>
      </c>
      <c r="J77" s="38">
        <v>0.187</v>
      </c>
      <c r="K77" s="42">
        <v>3.2899999999999999E-2</v>
      </c>
      <c r="L77" s="40">
        <v>1</v>
      </c>
      <c r="M77" s="41">
        <v>2</v>
      </c>
      <c r="N77" s="63" t="s">
        <v>87</v>
      </c>
      <c r="O77" s="34">
        <v>12988639</v>
      </c>
      <c r="P77" s="35">
        <v>0.29959999999999998</v>
      </c>
      <c r="Q77" s="36">
        <v>1.5599999999999999E-2</v>
      </c>
      <c r="R77" s="37">
        <v>470000</v>
      </c>
      <c r="S77" s="38">
        <v>0.3357</v>
      </c>
      <c r="T77" s="42">
        <v>-1.3899999999999999E-2</v>
      </c>
      <c r="U77" s="27"/>
      <c r="V77" s="27"/>
      <c r="W77" s="27"/>
    </row>
    <row r="78" spans="2:23" ht="13.5" x14ac:dyDescent="0.2">
      <c r="B78" s="560"/>
      <c r="C78" s="43">
        <v>2</v>
      </c>
      <c r="D78" s="41">
        <v>1</v>
      </c>
      <c r="E78" s="39" t="s">
        <v>88</v>
      </c>
      <c r="F78" s="34">
        <v>12476573</v>
      </c>
      <c r="G78" s="35">
        <v>0.15770000000000001</v>
      </c>
      <c r="H78" s="36">
        <v>2.06E-2</v>
      </c>
      <c r="I78" s="37">
        <v>350000</v>
      </c>
      <c r="J78" s="38">
        <v>0.1522</v>
      </c>
      <c r="K78" s="42">
        <v>2.4899999999999999E-2</v>
      </c>
      <c r="L78" s="40">
        <v>2</v>
      </c>
      <c r="M78" s="41">
        <v>-1</v>
      </c>
      <c r="N78" s="63" t="s">
        <v>88</v>
      </c>
      <c r="O78" s="34">
        <v>11569105</v>
      </c>
      <c r="P78" s="35">
        <v>0.26690000000000003</v>
      </c>
      <c r="Q78" s="36">
        <v>-2.23E-2</v>
      </c>
      <c r="R78" s="37">
        <v>380000</v>
      </c>
      <c r="S78" s="38">
        <v>0.27139999999999997</v>
      </c>
      <c r="T78" s="42">
        <v>6.0000000000000001E-3</v>
      </c>
      <c r="U78" s="27"/>
      <c r="V78" s="27"/>
      <c r="W78" s="27"/>
    </row>
    <row r="79" spans="2:23" ht="13.5" x14ac:dyDescent="0.2">
      <c r="B79" s="560"/>
      <c r="C79" s="43">
        <v>3</v>
      </c>
      <c r="D79" s="41">
        <v>-2</v>
      </c>
      <c r="E79" s="39" t="s">
        <v>92</v>
      </c>
      <c r="F79" s="34">
        <v>8511574</v>
      </c>
      <c r="G79" s="35">
        <v>0.1076</v>
      </c>
      <c r="H79" s="36">
        <v>-4.99E-2</v>
      </c>
      <c r="I79" s="37">
        <v>180000</v>
      </c>
      <c r="J79" s="38">
        <v>7.8299999999999995E-2</v>
      </c>
      <c r="K79" s="42">
        <v>-8.4000000000000005E-2</v>
      </c>
      <c r="L79" s="40">
        <v>3</v>
      </c>
      <c r="M79" s="41">
        <v>-1</v>
      </c>
      <c r="N79" s="63" t="s">
        <v>89</v>
      </c>
      <c r="O79" s="34">
        <v>11052460</v>
      </c>
      <c r="P79" s="35">
        <v>0.255</v>
      </c>
      <c r="Q79" s="36">
        <v>-3.2500000000000001E-2</v>
      </c>
      <c r="R79" s="37">
        <v>310000</v>
      </c>
      <c r="S79" s="38">
        <v>0.22140000000000001</v>
      </c>
      <c r="T79" s="42">
        <v>-4.9200000000000001E-2</v>
      </c>
      <c r="U79" s="27"/>
      <c r="V79" s="27"/>
      <c r="W79" s="27"/>
    </row>
    <row r="80" spans="2:23" ht="13.5" x14ac:dyDescent="0.2">
      <c r="B80" s="560"/>
      <c r="C80" s="43">
        <v>4</v>
      </c>
      <c r="D80" s="41">
        <v>2</v>
      </c>
      <c r="E80" s="39" t="s">
        <v>91</v>
      </c>
      <c r="F80" s="34">
        <v>7817524</v>
      </c>
      <c r="G80" s="35">
        <v>9.8799999999999999E-2</v>
      </c>
      <c r="H80" s="36">
        <v>7.7999999999999996E-3</v>
      </c>
      <c r="I80" s="37">
        <v>280000</v>
      </c>
      <c r="J80" s="38">
        <v>0.1217</v>
      </c>
      <c r="K80" s="42">
        <v>3.2300000000000002E-2</v>
      </c>
      <c r="L80" s="40">
        <v>4</v>
      </c>
      <c r="M80" s="41" t="s">
        <v>86</v>
      </c>
      <c r="N80" s="63" t="s">
        <v>93</v>
      </c>
      <c r="O80" s="34">
        <v>3904518</v>
      </c>
      <c r="P80" s="35">
        <v>9.01E-2</v>
      </c>
      <c r="Q80" s="36">
        <v>3.4200000000000001E-2</v>
      </c>
      <c r="R80" s="37">
        <v>110000</v>
      </c>
      <c r="S80" s="38">
        <v>7.8600000000000003E-2</v>
      </c>
      <c r="T80" s="42">
        <v>2.9100000000000001E-2</v>
      </c>
      <c r="U80" s="27"/>
      <c r="V80" s="27"/>
      <c r="W80" s="27"/>
    </row>
    <row r="81" spans="2:23" ht="13.5" x14ac:dyDescent="0.2">
      <c r="B81" s="560"/>
      <c r="C81" s="43">
        <v>5</v>
      </c>
      <c r="D81" s="41" t="s">
        <v>86</v>
      </c>
      <c r="E81" s="39" t="s">
        <v>87</v>
      </c>
      <c r="F81" s="34">
        <v>7691450</v>
      </c>
      <c r="G81" s="35">
        <v>9.7199999999999995E-2</v>
      </c>
      <c r="H81" s="89">
        <v>4.3E-3</v>
      </c>
      <c r="I81" s="37">
        <v>240000</v>
      </c>
      <c r="J81" s="38">
        <v>0.1043</v>
      </c>
      <c r="K81" s="90">
        <v>3.0000000000000001E-3</v>
      </c>
      <c r="L81" s="40">
        <v>5</v>
      </c>
      <c r="M81" s="41">
        <v>1</v>
      </c>
      <c r="N81" s="63" t="s">
        <v>91</v>
      </c>
      <c r="O81" s="34">
        <v>1644940</v>
      </c>
      <c r="P81" s="35">
        <v>3.7900000000000003E-2</v>
      </c>
      <c r="Q81" s="36">
        <v>6.7999999999999996E-3</v>
      </c>
      <c r="R81" s="37">
        <v>60000</v>
      </c>
      <c r="S81" s="38">
        <v>4.2900000000000001E-2</v>
      </c>
      <c r="T81" s="42">
        <v>5.5999999999999999E-3</v>
      </c>
      <c r="U81" s="27"/>
      <c r="V81" s="27"/>
      <c r="W81" s="27"/>
    </row>
    <row r="82" spans="2:23" ht="13.5" x14ac:dyDescent="0.2">
      <c r="B82" s="560"/>
      <c r="C82" s="43">
        <v>6</v>
      </c>
      <c r="D82" s="41">
        <v>-2</v>
      </c>
      <c r="E82" s="39" t="s">
        <v>94</v>
      </c>
      <c r="F82" s="34">
        <v>7670284</v>
      </c>
      <c r="G82" s="35">
        <v>9.69E-2</v>
      </c>
      <c r="H82" s="36">
        <v>-1.32E-2</v>
      </c>
      <c r="I82" s="37">
        <v>170000</v>
      </c>
      <c r="J82" s="38">
        <v>7.3899999999999993E-2</v>
      </c>
      <c r="K82" s="42">
        <v>-3.7199999999999997E-2</v>
      </c>
      <c r="L82" s="40">
        <v>6</v>
      </c>
      <c r="M82" s="41">
        <v>-1</v>
      </c>
      <c r="N82" s="63" t="s">
        <v>97</v>
      </c>
      <c r="O82" s="34">
        <v>1465350</v>
      </c>
      <c r="P82" s="35">
        <v>3.3799999999999997E-2</v>
      </c>
      <c r="Q82" s="36">
        <v>-8.6E-3</v>
      </c>
      <c r="R82" s="37">
        <v>39000</v>
      </c>
      <c r="S82" s="38">
        <v>2.7900000000000001E-2</v>
      </c>
      <c r="T82" s="42">
        <v>-5.7000000000000002E-3</v>
      </c>
      <c r="U82" s="27"/>
      <c r="V82" s="27"/>
      <c r="W82" s="27"/>
    </row>
    <row r="83" spans="2:23" ht="13.5" x14ac:dyDescent="0.2">
      <c r="B83" s="560"/>
      <c r="C83" s="43">
        <v>7</v>
      </c>
      <c r="D83" s="41" t="s">
        <v>86</v>
      </c>
      <c r="E83" s="39" t="s">
        <v>96</v>
      </c>
      <c r="F83" s="34">
        <v>7564560</v>
      </c>
      <c r="G83" s="35">
        <v>9.5600000000000004E-2</v>
      </c>
      <c r="H83" s="36">
        <v>5.2900000000000003E-2</v>
      </c>
      <c r="I83" s="37">
        <v>240000</v>
      </c>
      <c r="J83" s="38">
        <v>0.1043</v>
      </c>
      <c r="K83" s="42">
        <v>5.28E-2</v>
      </c>
      <c r="L83" s="40">
        <v>7</v>
      </c>
      <c r="M83" s="41">
        <v>2</v>
      </c>
      <c r="N83" s="63" t="s">
        <v>106</v>
      </c>
      <c r="O83" s="34">
        <v>861352</v>
      </c>
      <c r="P83" s="35">
        <v>1.9900000000000001E-2</v>
      </c>
      <c r="Q83" s="36">
        <v>1.09E-2</v>
      </c>
      <c r="R83" s="37">
        <v>20000</v>
      </c>
      <c r="S83" s="38">
        <v>1.43E-2</v>
      </c>
      <c r="T83" s="42">
        <v>9.5999999999999992E-3</v>
      </c>
      <c r="U83" s="27"/>
      <c r="V83" s="27"/>
      <c r="W83" s="27"/>
    </row>
    <row r="84" spans="2:23" ht="13.5" x14ac:dyDescent="0.2">
      <c r="B84" s="560"/>
      <c r="C84" s="43">
        <v>8</v>
      </c>
      <c r="D84" s="41">
        <v>2</v>
      </c>
      <c r="E84" s="39" t="s">
        <v>107</v>
      </c>
      <c r="F84" s="34">
        <v>4228310</v>
      </c>
      <c r="G84" s="35">
        <v>5.3400000000000003E-2</v>
      </c>
      <c r="H84" s="36">
        <v>2.8199999999999999E-2</v>
      </c>
      <c r="I84" s="37">
        <v>70000</v>
      </c>
      <c r="J84" s="38">
        <v>3.04E-2</v>
      </c>
      <c r="K84" s="42">
        <v>1.32E-2</v>
      </c>
      <c r="L84" s="40">
        <v>8</v>
      </c>
      <c r="M84" s="41">
        <v>3</v>
      </c>
      <c r="N84" s="63" t="s">
        <v>92</v>
      </c>
      <c r="O84" s="34">
        <v>804714</v>
      </c>
      <c r="P84" s="35">
        <v>1.8599999999999998E-2</v>
      </c>
      <c r="Q84" s="36">
        <v>1.11E-2</v>
      </c>
      <c r="R84" s="37">
        <v>22000</v>
      </c>
      <c r="S84" s="38">
        <v>1.5699999999999999E-2</v>
      </c>
      <c r="T84" s="42">
        <v>7.7999999999999996E-3</v>
      </c>
      <c r="U84" s="27"/>
      <c r="V84" s="27"/>
      <c r="W84" s="27"/>
    </row>
    <row r="85" spans="2:23" ht="13.5" x14ac:dyDescent="0.2">
      <c r="B85" s="560"/>
      <c r="C85" s="43">
        <v>9</v>
      </c>
      <c r="D85" s="41">
        <v>-1</v>
      </c>
      <c r="E85" s="39" t="s">
        <v>93</v>
      </c>
      <c r="F85" s="34">
        <v>2720149</v>
      </c>
      <c r="G85" s="35">
        <v>3.44E-2</v>
      </c>
      <c r="H85" s="36">
        <v>-7.1999999999999998E-3</v>
      </c>
      <c r="I85" s="37">
        <v>70000</v>
      </c>
      <c r="J85" s="38">
        <v>3.04E-2</v>
      </c>
      <c r="K85" s="42">
        <v>-9.4999999999999998E-3</v>
      </c>
      <c r="L85" s="40">
        <v>9</v>
      </c>
      <c r="M85" s="41">
        <v>3</v>
      </c>
      <c r="N85" s="63" t="s">
        <v>98</v>
      </c>
      <c r="O85" s="34">
        <v>420081</v>
      </c>
      <c r="P85" s="35">
        <v>9.7000000000000003E-3</v>
      </c>
      <c r="Q85" s="89">
        <v>3.0999999999999999E-3</v>
      </c>
      <c r="R85" s="37">
        <v>11000</v>
      </c>
      <c r="S85" s="38">
        <v>7.9000000000000008E-3</v>
      </c>
      <c r="T85" s="90">
        <v>1.6999999999999999E-3</v>
      </c>
      <c r="U85" s="27"/>
      <c r="V85" s="27"/>
      <c r="W85" s="27"/>
    </row>
    <row r="86" spans="2:23" ht="13.5" x14ac:dyDescent="0.2">
      <c r="B86" s="560"/>
      <c r="C86" s="43">
        <v>10</v>
      </c>
      <c r="D86" s="41">
        <v>-1</v>
      </c>
      <c r="E86" s="39" t="s">
        <v>97</v>
      </c>
      <c r="F86" s="34">
        <v>1709260</v>
      </c>
      <c r="G86" s="35">
        <v>2.1600000000000001E-2</v>
      </c>
      <c r="H86" s="36">
        <v>-6.3E-3</v>
      </c>
      <c r="I86" s="37">
        <v>50000</v>
      </c>
      <c r="J86" s="38">
        <v>2.1700000000000001E-2</v>
      </c>
      <c r="K86" s="90">
        <v>-4.7999999999999996E-3</v>
      </c>
      <c r="L86" s="40">
        <v>10</v>
      </c>
      <c r="M86" s="41">
        <v>-2</v>
      </c>
      <c r="N86" s="63" t="s">
        <v>100</v>
      </c>
      <c r="O86" s="34">
        <v>392016</v>
      </c>
      <c r="P86" s="35">
        <v>8.9999999999999993E-3</v>
      </c>
      <c r="Q86" s="181">
        <v>-2.9999999999999997E-4</v>
      </c>
      <c r="R86" s="37">
        <v>8000</v>
      </c>
      <c r="S86" s="38">
        <v>5.7000000000000002E-3</v>
      </c>
      <c r="T86" s="90">
        <v>-8.0000000000000004E-4</v>
      </c>
      <c r="U86" s="27"/>
      <c r="V86" s="27"/>
      <c r="W86" s="27"/>
    </row>
    <row r="87" spans="2:23" ht="13.5" x14ac:dyDescent="0.2">
      <c r="B87" s="560"/>
      <c r="C87" s="43">
        <v>11</v>
      </c>
      <c r="D87" s="41">
        <v>4</v>
      </c>
      <c r="E87" s="39" t="s">
        <v>89</v>
      </c>
      <c r="F87" s="34">
        <v>1414881</v>
      </c>
      <c r="G87" s="35">
        <v>1.7899999999999999E-2</v>
      </c>
      <c r="H87" s="89">
        <v>-1E-4</v>
      </c>
      <c r="I87" s="37">
        <v>41000</v>
      </c>
      <c r="J87" s="38">
        <v>1.78E-2</v>
      </c>
      <c r="K87" s="90">
        <v>1.5E-3</v>
      </c>
      <c r="L87" s="93">
        <v>11</v>
      </c>
      <c r="M87" s="99">
        <v>2</v>
      </c>
      <c r="N87" s="193" t="s">
        <v>95</v>
      </c>
      <c r="O87" s="95">
        <v>307585</v>
      </c>
      <c r="P87" s="96">
        <v>7.1000000000000004E-3</v>
      </c>
      <c r="Q87" s="194">
        <v>1.4E-3</v>
      </c>
      <c r="R87" s="137">
        <v>8000</v>
      </c>
      <c r="S87" s="97">
        <v>5.7000000000000002E-3</v>
      </c>
      <c r="T87" s="195">
        <v>-5.9999999999999995E-4</v>
      </c>
      <c r="U87" s="27"/>
      <c r="V87" s="27"/>
      <c r="W87" s="27"/>
    </row>
    <row r="88" spans="2:23" ht="13.5" x14ac:dyDescent="0.2">
      <c r="B88" s="560"/>
      <c r="C88" s="43">
        <v>12</v>
      </c>
      <c r="D88" s="41">
        <v>7</v>
      </c>
      <c r="E88" s="39" t="s">
        <v>98</v>
      </c>
      <c r="F88" s="34">
        <v>1216080</v>
      </c>
      <c r="G88" s="35">
        <v>1.54E-2</v>
      </c>
      <c r="H88" s="36">
        <v>1.21E-2</v>
      </c>
      <c r="I88" s="37">
        <v>43000</v>
      </c>
      <c r="J88" s="38">
        <v>1.8700000000000001E-2</v>
      </c>
      <c r="K88" s="42">
        <v>1.4800000000000001E-2</v>
      </c>
      <c r="L88" s="40">
        <v>12</v>
      </c>
      <c r="M88" s="41">
        <v>-5</v>
      </c>
      <c r="N88" s="63" t="s">
        <v>94</v>
      </c>
      <c r="O88" s="34">
        <v>235613</v>
      </c>
      <c r="P88" s="35">
        <v>5.4000000000000003E-3</v>
      </c>
      <c r="Q88" s="36">
        <v>-5.5999999999999999E-3</v>
      </c>
      <c r="R88" s="37">
        <v>8000</v>
      </c>
      <c r="S88" s="38">
        <v>5.7000000000000002E-3</v>
      </c>
      <c r="T88" s="42">
        <v>-7.7999999999999996E-3</v>
      </c>
      <c r="U88" s="27"/>
      <c r="V88" s="27"/>
      <c r="W88" s="27"/>
    </row>
    <row r="89" spans="2:23" ht="13.5" x14ac:dyDescent="0.2">
      <c r="B89" s="560"/>
      <c r="C89" s="43">
        <v>13</v>
      </c>
      <c r="D89" s="41">
        <v>1</v>
      </c>
      <c r="E89" s="39" t="s">
        <v>104</v>
      </c>
      <c r="F89" s="34">
        <v>1156438</v>
      </c>
      <c r="G89" s="35">
        <v>1.46E-2</v>
      </c>
      <c r="H89" s="89">
        <v>-4.4000000000000003E-3</v>
      </c>
      <c r="I89" s="37">
        <v>32000</v>
      </c>
      <c r="J89" s="38">
        <v>1.3899999999999999E-2</v>
      </c>
      <c r="K89" s="90">
        <v>-4.4000000000000003E-3</v>
      </c>
      <c r="L89" s="40">
        <v>13</v>
      </c>
      <c r="M89" s="41">
        <v>4</v>
      </c>
      <c r="N89" s="63" t="s">
        <v>96</v>
      </c>
      <c r="O89" s="34">
        <v>207344</v>
      </c>
      <c r="P89" s="35">
        <v>4.7999999999999996E-3</v>
      </c>
      <c r="Q89" s="89">
        <v>3.7000000000000002E-3</v>
      </c>
      <c r="R89" s="37">
        <v>5000</v>
      </c>
      <c r="S89" s="136">
        <v>3.5999999999999999E-3</v>
      </c>
      <c r="T89" s="90">
        <v>2.8E-3</v>
      </c>
      <c r="U89" s="27"/>
      <c r="V89" s="27"/>
      <c r="W89" s="27"/>
    </row>
    <row r="90" spans="2:23" ht="13.5" x14ac:dyDescent="0.2">
      <c r="B90" s="560"/>
      <c r="C90" s="131">
        <v>14</v>
      </c>
      <c r="D90" s="127">
        <v>2</v>
      </c>
      <c r="E90" s="133" t="s">
        <v>95</v>
      </c>
      <c r="F90" s="132">
        <v>1125239</v>
      </c>
      <c r="G90" s="134">
        <v>1.4200000000000001E-2</v>
      </c>
      <c r="H90" s="128">
        <v>-2E-3</v>
      </c>
      <c r="I90" s="129">
        <v>40000</v>
      </c>
      <c r="J90" s="130">
        <v>1.7399999999999999E-2</v>
      </c>
      <c r="K90" s="135">
        <v>-3.3999999999999998E-3</v>
      </c>
      <c r="L90" s="40">
        <v>14</v>
      </c>
      <c r="M90" s="41">
        <v>2</v>
      </c>
      <c r="N90" s="63" t="s">
        <v>99</v>
      </c>
      <c r="O90" s="34">
        <v>179093</v>
      </c>
      <c r="P90" s="35">
        <v>4.1000000000000003E-3</v>
      </c>
      <c r="Q90" s="89">
        <v>1.6999999999999999E-3</v>
      </c>
      <c r="R90" s="37">
        <v>5000</v>
      </c>
      <c r="S90" s="136">
        <v>3.5999999999999999E-3</v>
      </c>
      <c r="T90" s="90">
        <v>1.5E-3</v>
      </c>
      <c r="U90" s="27"/>
      <c r="V90" s="27"/>
      <c r="W90" s="27"/>
    </row>
    <row r="91" spans="2:23" ht="13.5" x14ac:dyDescent="0.2">
      <c r="B91" s="560"/>
      <c r="C91" s="82">
        <v>15</v>
      </c>
      <c r="D91" s="79">
        <v>-4</v>
      </c>
      <c r="E91" s="77" t="s">
        <v>108</v>
      </c>
      <c r="F91" s="80">
        <v>1092210</v>
      </c>
      <c r="G91" s="78">
        <v>1.38E-2</v>
      </c>
      <c r="H91" s="103">
        <v>-1.1299999999999999E-2</v>
      </c>
      <c r="I91" s="74">
        <v>25000</v>
      </c>
      <c r="J91" s="75">
        <v>1.09E-2</v>
      </c>
      <c r="K91" s="100">
        <v>-1.2E-2</v>
      </c>
      <c r="L91" s="81">
        <v>15</v>
      </c>
      <c r="M91" s="79">
        <v>3</v>
      </c>
      <c r="N91" s="148" t="s">
        <v>109</v>
      </c>
      <c r="O91" s="80">
        <v>170769</v>
      </c>
      <c r="P91" s="78">
        <v>3.8999999999999998E-3</v>
      </c>
      <c r="Q91" s="73">
        <v>3.2000000000000002E-3</v>
      </c>
      <c r="R91" s="74">
        <v>6000</v>
      </c>
      <c r="S91" s="149">
        <v>4.3E-3</v>
      </c>
      <c r="T91" s="76">
        <v>3.3E-3</v>
      </c>
      <c r="U91" s="27"/>
      <c r="V91" s="27"/>
      <c r="W91" s="27"/>
    </row>
    <row r="92" spans="2:23" ht="13.5" x14ac:dyDescent="0.2">
      <c r="C92" s="27"/>
      <c r="D92" s="27"/>
      <c r="E92" s="27"/>
      <c r="F92" s="27"/>
      <c r="G92" s="27"/>
      <c r="H92" s="27"/>
      <c r="I92" s="27"/>
      <c r="J92" s="27"/>
      <c r="K92" s="27"/>
      <c r="L92" s="27"/>
      <c r="M92" s="27"/>
      <c r="N92" s="27"/>
      <c r="O92" s="27"/>
      <c r="P92" s="27"/>
      <c r="Q92" s="27"/>
      <c r="R92" s="27"/>
      <c r="S92" s="164"/>
      <c r="T92" s="27"/>
      <c r="U92" s="27"/>
      <c r="V92" s="27"/>
      <c r="W92" s="27"/>
    </row>
    <row r="93" spans="2:23" ht="13.5" x14ac:dyDescent="0.2">
      <c r="C93" s="27"/>
      <c r="D93" s="27"/>
      <c r="E93" s="27"/>
      <c r="F93" s="27"/>
      <c r="G93" s="27"/>
      <c r="H93" s="27"/>
      <c r="I93" s="27"/>
      <c r="J93" s="27"/>
      <c r="K93" s="27"/>
      <c r="L93" s="27"/>
      <c r="M93" s="27"/>
      <c r="N93" s="27"/>
      <c r="O93" s="27"/>
      <c r="P93" s="27"/>
      <c r="Q93" s="27"/>
      <c r="R93" s="27"/>
      <c r="S93" s="27"/>
      <c r="T93" s="27"/>
      <c r="U93" s="27"/>
      <c r="V93" s="27"/>
      <c r="W93" s="27"/>
    </row>
    <row r="94" spans="2:23" ht="13.5" x14ac:dyDescent="0.2">
      <c r="B94" s="560" t="s">
        <v>59</v>
      </c>
      <c r="C94" s="559" t="s">
        <v>78</v>
      </c>
      <c r="D94" s="559"/>
      <c r="E94" s="559"/>
      <c r="F94" s="559"/>
      <c r="G94" s="559"/>
      <c r="H94" s="559"/>
      <c r="I94" s="559"/>
      <c r="J94" s="559"/>
      <c r="K94" s="559"/>
      <c r="L94" s="558" t="s">
        <v>79</v>
      </c>
      <c r="M94" s="558"/>
      <c r="N94" s="558"/>
      <c r="O94" s="558"/>
      <c r="P94" s="558"/>
      <c r="Q94" s="558"/>
      <c r="R94" s="558"/>
      <c r="S94" s="558"/>
      <c r="T94" s="558"/>
      <c r="U94" s="27"/>
      <c r="V94" s="27"/>
      <c r="W94" s="27"/>
    </row>
    <row r="95" spans="2:23" ht="13.5" x14ac:dyDescent="0.2">
      <c r="B95" s="560"/>
      <c r="C95" s="72" t="s">
        <v>80</v>
      </c>
      <c r="D95" s="67" t="s">
        <v>81</v>
      </c>
      <c r="E95" s="72" t="s">
        <v>82</v>
      </c>
      <c r="F95" s="71" t="s">
        <v>48</v>
      </c>
      <c r="G95" s="71" t="s">
        <v>62</v>
      </c>
      <c r="H95" s="67" t="s">
        <v>83</v>
      </c>
      <c r="I95" s="68" t="s">
        <v>53</v>
      </c>
      <c r="J95" s="68" t="s">
        <v>84</v>
      </c>
      <c r="K95" s="72" t="s">
        <v>85</v>
      </c>
      <c r="L95" s="65" t="s">
        <v>80</v>
      </c>
      <c r="M95" s="69" t="s">
        <v>81</v>
      </c>
      <c r="N95" s="70" t="s">
        <v>82</v>
      </c>
      <c r="O95" s="65" t="s">
        <v>48</v>
      </c>
      <c r="P95" s="65" t="s">
        <v>62</v>
      </c>
      <c r="Q95" s="69" t="s">
        <v>83</v>
      </c>
      <c r="R95" s="66" t="s">
        <v>53</v>
      </c>
      <c r="S95" s="66" t="s">
        <v>84</v>
      </c>
      <c r="T95" s="66" t="s">
        <v>85</v>
      </c>
      <c r="U95" s="27"/>
      <c r="V95" s="27"/>
      <c r="W95" s="27"/>
    </row>
    <row r="96" spans="2:23" ht="13.5" x14ac:dyDescent="0.2">
      <c r="B96" s="560"/>
      <c r="C96" s="43">
        <v>1</v>
      </c>
      <c r="D96" s="41" t="s">
        <v>86</v>
      </c>
      <c r="E96" s="39" t="s">
        <v>92</v>
      </c>
      <c r="F96" s="34">
        <v>8630884</v>
      </c>
      <c r="G96" s="35">
        <v>0.22470000000000001</v>
      </c>
      <c r="H96" s="36">
        <v>-4.6600000000000003E-2</v>
      </c>
      <c r="I96" s="37">
        <v>160000</v>
      </c>
      <c r="J96" s="38">
        <v>0.2286</v>
      </c>
      <c r="K96" s="42">
        <v>-0.10970000000000001</v>
      </c>
      <c r="L96" s="40">
        <v>1</v>
      </c>
      <c r="M96" s="41">
        <v>2</v>
      </c>
      <c r="N96" s="39" t="s">
        <v>93</v>
      </c>
      <c r="O96" s="34">
        <v>4897700</v>
      </c>
      <c r="P96" s="35">
        <v>0.25369999999999998</v>
      </c>
      <c r="Q96" s="36">
        <v>6.9000000000000006E-2</v>
      </c>
      <c r="R96" s="37">
        <v>110000</v>
      </c>
      <c r="S96" s="38">
        <v>0.24440000000000001</v>
      </c>
      <c r="T96" s="42">
        <v>8.3099999999999993E-2</v>
      </c>
      <c r="U96" s="27"/>
      <c r="V96" s="27"/>
      <c r="W96" s="27"/>
    </row>
    <row r="97" spans="2:23" ht="13.5" x14ac:dyDescent="0.2">
      <c r="B97" s="560"/>
      <c r="C97" s="43">
        <v>2</v>
      </c>
      <c r="D97" s="41" t="s">
        <v>86</v>
      </c>
      <c r="E97" s="39" t="s">
        <v>88</v>
      </c>
      <c r="F97" s="34">
        <v>8557571</v>
      </c>
      <c r="G97" s="35">
        <v>0.2228</v>
      </c>
      <c r="H97" s="36">
        <v>9.4999999999999998E-3</v>
      </c>
      <c r="I97" s="37">
        <v>140000</v>
      </c>
      <c r="J97" s="38">
        <v>0.2</v>
      </c>
      <c r="K97" s="42">
        <v>2.9000000000000001E-2</v>
      </c>
      <c r="L97" s="40">
        <v>2</v>
      </c>
      <c r="M97" s="41" t="s">
        <v>86</v>
      </c>
      <c r="N97" s="39" t="s">
        <v>89</v>
      </c>
      <c r="O97" s="34">
        <v>3589888</v>
      </c>
      <c r="P97" s="35">
        <v>0.18590000000000001</v>
      </c>
      <c r="Q97" s="36">
        <v>-9.1000000000000004E-3</v>
      </c>
      <c r="R97" s="37">
        <v>70000</v>
      </c>
      <c r="S97" s="38">
        <v>0.15559999999999999</v>
      </c>
      <c r="T97" s="42">
        <v>-1.0200000000000001E-2</v>
      </c>
      <c r="U97" s="27"/>
      <c r="V97" s="27"/>
      <c r="W97" s="27"/>
    </row>
    <row r="98" spans="2:23" ht="13.5" x14ac:dyDescent="0.2">
      <c r="B98" s="560"/>
      <c r="C98" s="43">
        <v>3</v>
      </c>
      <c r="D98" s="41" t="s">
        <v>86</v>
      </c>
      <c r="E98" s="39" t="s">
        <v>87</v>
      </c>
      <c r="F98" s="34">
        <v>5403094</v>
      </c>
      <c r="G98" s="35">
        <v>0.14069999999999999</v>
      </c>
      <c r="H98" s="36">
        <v>5.3E-3</v>
      </c>
      <c r="I98" s="37">
        <v>120000</v>
      </c>
      <c r="J98" s="38">
        <v>0.1714</v>
      </c>
      <c r="K98" s="42">
        <v>3.6400000000000002E-2</v>
      </c>
      <c r="L98" s="40">
        <v>3</v>
      </c>
      <c r="M98" s="41">
        <v>2</v>
      </c>
      <c r="N98" s="39" t="s">
        <v>88</v>
      </c>
      <c r="O98" s="34">
        <v>3090954</v>
      </c>
      <c r="P98" s="35">
        <v>0.16009999999999999</v>
      </c>
      <c r="Q98" s="36">
        <v>5.1400000000000001E-2</v>
      </c>
      <c r="R98" s="37">
        <v>60000</v>
      </c>
      <c r="S98" s="38">
        <v>0.1333</v>
      </c>
      <c r="T98" s="42">
        <v>3.27E-2</v>
      </c>
      <c r="U98" s="27"/>
      <c r="V98" s="27"/>
      <c r="W98" s="27"/>
    </row>
    <row r="99" spans="2:23" ht="13.5" x14ac:dyDescent="0.2">
      <c r="B99" s="560"/>
      <c r="C99" s="43">
        <v>4</v>
      </c>
      <c r="D99" s="41" t="s">
        <v>86</v>
      </c>
      <c r="E99" s="39" t="s">
        <v>89</v>
      </c>
      <c r="F99" s="34">
        <v>5319646</v>
      </c>
      <c r="G99" s="35">
        <v>0.13850000000000001</v>
      </c>
      <c r="H99" s="36">
        <v>2.1299999999999999E-2</v>
      </c>
      <c r="I99" s="37">
        <v>80000</v>
      </c>
      <c r="J99" s="38">
        <v>0.1143</v>
      </c>
      <c r="K99" s="42">
        <v>2.41E-2</v>
      </c>
      <c r="L99" s="40">
        <v>4</v>
      </c>
      <c r="M99" s="41">
        <v>-3</v>
      </c>
      <c r="N99" s="39" t="s">
        <v>87</v>
      </c>
      <c r="O99" s="34">
        <v>2923124</v>
      </c>
      <c r="P99" s="35">
        <v>0.15140000000000001</v>
      </c>
      <c r="Q99" s="36">
        <v>-8.0299999999999996E-2</v>
      </c>
      <c r="R99" s="37">
        <v>80000</v>
      </c>
      <c r="S99" s="38">
        <v>0.17780000000000001</v>
      </c>
      <c r="T99" s="42">
        <v>-0.1042</v>
      </c>
      <c r="U99" s="27"/>
      <c r="V99" s="27"/>
      <c r="W99" s="27"/>
    </row>
    <row r="100" spans="2:23" ht="13.5" x14ac:dyDescent="0.2">
      <c r="B100" s="560"/>
      <c r="C100" s="43">
        <v>5</v>
      </c>
      <c r="D100" s="41">
        <v>2</v>
      </c>
      <c r="E100" s="39" t="s">
        <v>93</v>
      </c>
      <c r="F100" s="34">
        <v>2090462</v>
      </c>
      <c r="G100" s="35">
        <v>5.4399999999999997E-2</v>
      </c>
      <c r="H100" s="36">
        <v>1.3100000000000001E-2</v>
      </c>
      <c r="I100" s="37">
        <v>43000</v>
      </c>
      <c r="J100" s="38">
        <v>6.1400000000000003E-2</v>
      </c>
      <c r="K100" s="42">
        <v>2.12E-2</v>
      </c>
      <c r="L100" s="40">
        <v>5</v>
      </c>
      <c r="M100" s="41">
        <v>-1</v>
      </c>
      <c r="N100" s="39" t="s">
        <v>96</v>
      </c>
      <c r="O100" s="34">
        <v>1915437</v>
      </c>
      <c r="P100" s="35">
        <v>9.9199999999999997E-2</v>
      </c>
      <c r="Q100" s="36">
        <v>-2.1000000000000001E-2</v>
      </c>
      <c r="R100" s="37">
        <v>39000</v>
      </c>
      <c r="S100" s="38">
        <v>8.6699999999999999E-2</v>
      </c>
      <c r="T100" s="42">
        <v>1.03E-2</v>
      </c>
      <c r="U100" s="27"/>
      <c r="V100" s="27"/>
      <c r="W100" s="27"/>
    </row>
    <row r="101" spans="2:23" ht="13.5" x14ac:dyDescent="0.2">
      <c r="B101" s="560"/>
      <c r="C101" s="43">
        <v>6</v>
      </c>
      <c r="D101" s="41" t="s">
        <v>86</v>
      </c>
      <c r="E101" s="39" t="s">
        <v>90</v>
      </c>
      <c r="F101" s="34">
        <v>2016183</v>
      </c>
      <c r="G101" s="35">
        <v>5.2499999999999998E-2</v>
      </c>
      <c r="H101" s="36">
        <v>8.3000000000000001E-3</v>
      </c>
      <c r="I101" s="37">
        <v>50000</v>
      </c>
      <c r="J101" s="38">
        <v>7.1400000000000005E-2</v>
      </c>
      <c r="K101" s="42">
        <v>1.4999999999999999E-2</v>
      </c>
      <c r="L101" s="40">
        <v>6</v>
      </c>
      <c r="M101" s="41" t="s">
        <v>86</v>
      </c>
      <c r="N101" s="39" t="s">
        <v>106</v>
      </c>
      <c r="O101" s="34">
        <v>1243266</v>
      </c>
      <c r="P101" s="35">
        <v>6.4399999999999999E-2</v>
      </c>
      <c r="Q101" s="36">
        <v>-1.7999999999999999E-2</v>
      </c>
      <c r="R101" s="37">
        <v>23000</v>
      </c>
      <c r="S101" s="38">
        <v>5.11E-2</v>
      </c>
      <c r="T101" s="90">
        <v>1.1999999999999999E-3</v>
      </c>
      <c r="U101" s="27"/>
      <c r="V101" s="27"/>
      <c r="W101" s="27"/>
    </row>
    <row r="102" spans="2:23" ht="13.5" x14ac:dyDescent="0.2">
      <c r="B102" s="560"/>
      <c r="C102" s="43">
        <v>7</v>
      </c>
      <c r="D102" s="41">
        <v>-2</v>
      </c>
      <c r="E102" s="39" t="s">
        <v>96</v>
      </c>
      <c r="F102" s="34">
        <v>1602588</v>
      </c>
      <c r="G102" s="35">
        <v>4.1700000000000001E-2</v>
      </c>
      <c r="H102" s="36">
        <v>-1.4999999999999999E-2</v>
      </c>
      <c r="I102" s="37">
        <v>39000</v>
      </c>
      <c r="J102" s="38">
        <v>5.57E-2</v>
      </c>
      <c r="K102" s="42">
        <v>-1.7999999999999999E-2</v>
      </c>
      <c r="L102" s="40">
        <v>7</v>
      </c>
      <c r="M102" s="41" t="s">
        <v>86</v>
      </c>
      <c r="N102" s="39" t="s">
        <v>110</v>
      </c>
      <c r="O102" s="34">
        <v>1129187</v>
      </c>
      <c r="P102" s="35">
        <v>5.8500000000000003E-2</v>
      </c>
      <c r="Q102" s="89">
        <v>4.5999999999999999E-3</v>
      </c>
      <c r="R102" s="37">
        <v>25000</v>
      </c>
      <c r="S102" s="38">
        <v>5.5599999999999997E-2</v>
      </c>
      <c r="T102" s="42">
        <v>1.38E-2</v>
      </c>
      <c r="U102" s="27"/>
      <c r="V102" s="27"/>
      <c r="W102" s="27"/>
    </row>
    <row r="103" spans="2:23" ht="13.5" x14ac:dyDescent="0.2">
      <c r="B103" s="560"/>
      <c r="C103" s="43">
        <v>8</v>
      </c>
      <c r="D103" s="41">
        <v>10</v>
      </c>
      <c r="E103" s="39" t="s">
        <v>106</v>
      </c>
      <c r="F103" s="34">
        <v>1355000</v>
      </c>
      <c r="G103" s="35">
        <v>3.5299999999999998E-2</v>
      </c>
      <c r="H103" s="36">
        <v>3.15E-2</v>
      </c>
      <c r="I103" s="37">
        <v>37000</v>
      </c>
      <c r="J103" s="38">
        <v>5.2900000000000003E-2</v>
      </c>
      <c r="K103" s="42">
        <v>4.9200000000000001E-2</v>
      </c>
      <c r="L103" s="40">
        <v>8</v>
      </c>
      <c r="M103" s="41" t="s">
        <v>86</v>
      </c>
      <c r="N103" s="39" t="s">
        <v>92</v>
      </c>
      <c r="O103" s="34">
        <v>568421</v>
      </c>
      <c r="P103" s="35">
        <v>2.9399999999999999E-2</v>
      </c>
      <c r="Q103" s="36">
        <v>-1.8E-3</v>
      </c>
      <c r="R103" s="37">
        <v>12000</v>
      </c>
      <c r="S103" s="38">
        <v>2.6700000000000002E-2</v>
      </c>
      <c r="T103" s="42">
        <v>-1.0999999999999999E-2</v>
      </c>
      <c r="U103" s="27"/>
      <c r="V103" s="27"/>
      <c r="W103" s="27"/>
    </row>
    <row r="104" spans="2:23" ht="13.5" x14ac:dyDescent="0.2">
      <c r="B104" s="560"/>
      <c r="C104" s="43">
        <v>9</v>
      </c>
      <c r="D104" s="41">
        <v>-1</v>
      </c>
      <c r="E104" s="39" t="s">
        <v>100</v>
      </c>
      <c r="F104" s="34">
        <v>1119989</v>
      </c>
      <c r="G104" s="35">
        <v>2.92E-2</v>
      </c>
      <c r="H104" s="36">
        <v>-5.1000000000000004E-3</v>
      </c>
      <c r="I104" s="37">
        <v>14000</v>
      </c>
      <c r="J104" s="38">
        <v>0.02</v>
      </c>
      <c r="K104" s="42">
        <v>-6.4999999999999997E-3</v>
      </c>
      <c r="L104" s="93">
        <v>9</v>
      </c>
      <c r="M104" s="99">
        <v>2</v>
      </c>
      <c r="N104" s="94" t="s">
        <v>95</v>
      </c>
      <c r="O104" s="95">
        <v>481810</v>
      </c>
      <c r="P104" s="96">
        <v>2.5000000000000001E-2</v>
      </c>
      <c r="Q104" s="91">
        <v>1.4200000000000001E-2</v>
      </c>
      <c r="R104" s="137">
        <v>11000</v>
      </c>
      <c r="S104" s="97">
        <v>2.4400000000000002E-2</v>
      </c>
      <c r="T104" s="98">
        <v>1.2500000000000001E-2</v>
      </c>
      <c r="U104" s="27"/>
      <c r="V104" s="27"/>
      <c r="W104" s="27"/>
    </row>
    <row r="105" spans="2:23" ht="13.5" x14ac:dyDescent="0.2">
      <c r="B105" s="560"/>
      <c r="C105" s="43">
        <v>10</v>
      </c>
      <c r="D105" s="41">
        <v>2</v>
      </c>
      <c r="E105" s="39" t="s">
        <v>91</v>
      </c>
      <c r="F105" s="34">
        <v>1030549</v>
      </c>
      <c r="G105" s="35">
        <v>2.6800000000000001E-2</v>
      </c>
      <c r="H105" s="36">
        <v>1.0500000000000001E-2</v>
      </c>
      <c r="I105" s="37">
        <v>22000</v>
      </c>
      <c r="J105" s="38">
        <v>3.1399999999999997E-2</v>
      </c>
      <c r="K105" s="42">
        <v>1.6199999999999999E-2</v>
      </c>
      <c r="L105" s="40">
        <v>10</v>
      </c>
      <c r="M105" s="41">
        <v>-1</v>
      </c>
      <c r="N105" s="39" t="s">
        <v>97</v>
      </c>
      <c r="O105" s="34">
        <v>273153</v>
      </c>
      <c r="P105" s="35">
        <v>1.41E-2</v>
      </c>
      <c r="Q105" s="36">
        <v>-1.54E-2</v>
      </c>
      <c r="R105" s="37">
        <v>5000</v>
      </c>
      <c r="S105" s="38">
        <v>1.11E-2</v>
      </c>
      <c r="T105" s="42">
        <v>-1.2E-2</v>
      </c>
      <c r="U105" s="27"/>
      <c r="V105" s="27"/>
      <c r="W105" s="27"/>
    </row>
    <row r="106" spans="2:23" ht="13.5" x14ac:dyDescent="0.2">
      <c r="B106" s="560"/>
      <c r="C106" s="43">
        <v>11</v>
      </c>
      <c r="D106" s="41">
        <v>2</v>
      </c>
      <c r="E106" s="39" t="s">
        <v>111</v>
      </c>
      <c r="F106" s="34">
        <v>1025527</v>
      </c>
      <c r="G106" s="35">
        <v>2.6700000000000002E-2</v>
      </c>
      <c r="H106" s="36">
        <v>1.1299999999999999E-2</v>
      </c>
      <c r="I106" s="37">
        <v>11000</v>
      </c>
      <c r="J106" s="38">
        <v>1.5699999999999999E-2</v>
      </c>
      <c r="K106" s="42">
        <v>8.3000000000000001E-3</v>
      </c>
      <c r="L106" s="40">
        <v>11</v>
      </c>
      <c r="M106" s="41">
        <v>-1</v>
      </c>
      <c r="N106" s="39" t="s">
        <v>100</v>
      </c>
      <c r="O106" s="34">
        <v>203220</v>
      </c>
      <c r="P106" s="35">
        <v>1.0500000000000001E-2</v>
      </c>
      <c r="Q106" s="89">
        <v>-3.5000000000000001E-3</v>
      </c>
      <c r="R106" s="37">
        <v>3000</v>
      </c>
      <c r="S106" s="38">
        <v>6.7000000000000002E-3</v>
      </c>
      <c r="T106" s="90">
        <v>-1.6000000000000001E-3</v>
      </c>
      <c r="U106" s="27"/>
      <c r="V106" s="27"/>
      <c r="W106" s="27"/>
    </row>
    <row r="107" spans="2:23" ht="13.5" x14ac:dyDescent="0.2">
      <c r="B107" s="560"/>
      <c r="C107" s="43">
        <v>12</v>
      </c>
      <c r="D107" s="41">
        <v>-2</v>
      </c>
      <c r="E107" s="39" t="s">
        <v>107</v>
      </c>
      <c r="F107" s="34">
        <v>678174</v>
      </c>
      <c r="G107" s="35">
        <v>1.77E-2</v>
      </c>
      <c r="H107" s="89">
        <v>-4.5999999999999999E-3</v>
      </c>
      <c r="I107" s="37">
        <v>12000</v>
      </c>
      <c r="J107" s="38">
        <v>1.7100000000000001E-2</v>
      </c>
      <c r="K107" s="42">
        <v>-5.1000000000000004E-3</v>
      </c>
      <c r="L107" s="40">
        <v>12</v>
      </c>
      <c r="M107" s="41" t="s">
        <v>86</v>
      </c>
      <c r="N107" s="39" t="s">
        <v>112</v>
      </c>
      <c r="O107" s="34">
        <v>61215</v>
      </c>
      <c r="P107" s="35">
        <v>3.2000000000000002E-3</v>
      </c>
      <c r="Q107" s="89">
        <v>2.9999999999999997E-4</v>
      </c>
      <c r="R107" s="37">
        <v>1300</v>
      </c>
      <c r="S107" s="38">
        <v>2.8999999999999998E-3</v>
      </c>
      <c r="T107" s="90">
        <v>5.9999999999999995E-4</v>
      </c>
      <c r="U107" s="27"/>
      <c r="V107" s="27"/>
      <c r="W107" s="27"/>
    </row>
    <row r="108" spans="2:23" ht="13.5" x14ac:dyDescent="0.2">
      <c r="B108" s="560"/>
      <c r="C108" s="43">
        <v>13</v>
      </c>
      <c r="D108" s="41">
        <v>2</v>
      </c>
      <c r="E108" s="39" t="s">
        <v>97</v>
      </c>
      <c r="F108" s="34">
        <v>566838</v>
      </c>
      <c r="G108" s="35">
        <v>1.4800000000000001E-2</v>
      </c>
      <c r="H108" s="89">
        <v>2.0999999999999999E-3</v>
      </c>
      <c r="I108" s="37">
        <v>10000</v>
      </c>
      <c r="J108" s="38">
        <v>1.43E-2</v>
      </c>
      <c r="K108" s="90">
        <v>4.0000000000000001E-3</v>
      </c>
      <c r="L108" s="40">
        <v>13</v>
      </c>
      <c r="M108" s="41">
        <v>6</v>
      </c>
      <c r="N108" s="39" t="s">
        <v>113</v>
      </c>
      <c r="O108" s="34">
        <v>52760</v>
      </c>
      <c r="P108" s="35">
        <v>2.7000000000000001E-3</v>
      </c>
      <c r="Q108" s="89">
        <v>2.7000000000000001E-3</v>
      </c>
      <c r="R108" s="37">
        <v>800</v>
      </c>
      <c r="S108" s="38">
        <v>1.8E-3</v>
      </c>
      <c r="T108" s="36" t="s">
        <v>86</v>
      </c>
      <c r="U108" s="27"/>
      <c r="V108" s="27"/>
      <c r="W108" s="27"/>
    </row>
    <row r="109" spans="2:23" ht="13.5" x14ac:dyDescent="0.2">
      <c r="B109" s="560"/>
      <c r="C109" s="131">
        <v>14</v>
      </c>
      <c r="D109" s="197" t="s">
        <v>86</v>
      </c>
      <c r="E109" s="133" t="s">
        <v>95</v>
      </c>
      <c r="F109" s="132">
        <v>356425</v>
      </c>
      <c r="G109" s="134">
        <v>9.2999999999999992E-3</v>
      </c>
      <c r="H109" s="190">
        <v>-5.0000000000000001E-3</v>
      </c>
      <c r="I109" s="129">
        <v>8000</v>
      </c>
      <c r="J109" s="130">
        <v>1.14E-2</v>
      </c>
      <c r="K109" s="198">
        <v>-8.0000000000000002E-3</v>
      </c>
      <c r="L109" s="40">
        <v>14</v>
      </c>
      <c r="M109" s="41" t="s">
        <v>101</v>
      </c>
      <c r="N109" s="39" t="s">
        <v>114</v>
      </c>
      <c r="O109" s="34">
        <v>51787</v>
      </c>
      <c r="P109" s="35">
        <v>2.7000000000000001E-3</v>
      </c>
      <c r="Q109" s="36" t="s">
        <v>86</v>
      </c>
      <c r="R109" s="37">
        <v>900</v>
      </c>
      <c r="S109" s="38">
        <v>2E-3</v>
      </c>
      <c r="T109" s="196" t="s">
        <v>86</v>
      </c>
      <c r="U109" s="27"/>
      <c r="V109" s="27"/>
      <c r="W109" s="27"/>
    </row>
    <row r="110" spans="2:23" ht="13.5" x14ac:dyDescent="0.2">
      <c r="B110" s="560"/>
      <c r="C110" s="82">
        <v>15</v>
      </c>
      <c r="D110" s="79">
        <v>5</v>
      </c>
      <c r="E110" s="77" t="s">
        <v>98</v>
      </c>
      <c r="F110" s="80">
        <v>269701</v>
      </c>
      <c r="G110" s="78">
        <v>7.0000000000000001E-3</v>
      </c>
      <c r="H110" s="103">
        <v>5.1999999999999998E-3</v>
      </c>
      <c r="I110" s="74">
        <v>4000</v>
      </c>
      <c r="J110" s="75">
        <v>5.7000000000000002E-3</v>
      </c>
      <c r="K110" s="76">
        <v>4.1000000000000003E-3</v>
      </c>
      <c r="L110" s="81">
        <v>15</v>
      </c>
      <c r="M110" s="79">
        <v>-2</v>
      </c>
      <c r="N110" s="77" t="s">
        <v>98</v>
      </c>
      <c r="O110" s="80">
        <v>51147</v>
      </c>
      <c r="P110" s="78">
        <v>2.5999999999999999E-3</v>
      </c>
      <c r="Q110" s="73">
        <v>1E-4</v>
      </c>
      <c r="R110" s="74">
        <v>900</v>
      </c>
      <c r="S110" s="75">
        <v>2E-3</v>
      </c>
      <c r="T110" s="76">
        <v>-2.9999999999999997E-4</v>
      </c>
      <c r="U110" s="27"/>
      <c r="V110" s="27"/>
      <c r="W110" s="27"/>
    </row>
    <row r="111" spans="2:23" ht="13.5" x14ac:dyDescent="0.2">
      <c r="C111" s="27"/>
      <c r="D111" s="27"/>
      <c r="E111" s="27"/>
      <c r="F111" s="27"/>
      <c r="G111" s="27"/>
      <c r="H111" s="27"/>
      <c r="I111" s="27"/>
      <c r="J111" s="27"/>
      <c r="K111" s="27"/>
      <c r="L111" s="27"/>
      <c r="M111" s="27"/>
      <c r="N111" s="27"/>
      <c r="O111" s="27"/>
      <c r="P111" s="27"/>
      <c r="Q111" s="27"/>
      <c r="R111" s="27"/>
      <c r="S111" s="27"/>
      <c r="T111" s="27"/>
      <c r="U111" s="27"/>
      <c r="V111" s="27"/>
      <c r="W111" s="27"/>
    </row>
    <row r="112" spans="2:23" ht="13.5" x14ac:dyDescent="0.2">
      <c r="C112" s="27"/>
      <c r="D112" s="27"/>
      <c r="E112" s="27"/>
      <c r="F112" s="27"/>
      <c r="G112" s="27"/>
      <c r="H112" s="27"/>
      <c r="I112" s="27"/>
      <c r="J112" s="27"/>
      <c r="K112" s="27"/>
      <c r="L112" s="27"/>
      <c r="M112" s="27"/>
      <c r="N112" s="27"/>
      <c r="O112" s="27"/>
      <c r="P112" s="27"/>
      <c r="Q112" s="27"/>
      <c r="R112" s="27"/>
      <c r="S112" s="27"/>
      <c r="T112" s="27"/>
      <c r="U112" s="27"/>
      <c r="V112" s="27"/>
      <c r="W112" s="27"/>
    </row>
    <row r="113" spans="2:23" ht="13.5" x14ac:dyDescent="0.2">
      <c r="B113" s="560" t="s">
        <v>60</v>
      </c>
      <c r="C113" s="559" t="s">
        <v>78</v>
      </c>
      <c r="D113" s="559"/>
      <c r="E113" s="559"/>
      <c r="F113" s="559"/>
      <c r="G113" s="559"/>
      <c r="H113" s="559"/>
      <c r="I113" s="559"/>
      <c r="J113" s="559"/>
      <c r="K113" s="559"/>
      <c r="L113" s="558" t="s">
        <v>79</v>
      </c>
      <c r="M113" s="558"/>
      <c r="N113" s="558"/>
      <c r="O113" s="558"/>
      <c r="P113" s="558"/>
      <c r="Q113" s="558"/>
      <c r="R113" s="558"/>
      <c r="S113" s="558"/>
      <c r="T113" s="558"/>
      <c r="U113" s="27"/>
      <c r="V113" s="27"/>
      <c r="W113" s="27"/>
    </row>
    <row r="114" spans="2:23" ht="13.5" x14ac:dyDescent="0.2">
      <c r="B114" s="560"/>
      <c r="C114" s="72" t="s">
        <v>80</v>
      </c>
      <c r="D114" s="67" t="s">
        <v>81</v>
      </c>
      <c r="E114" s="72" t="s">
        <v>82</v>
      </c>
      <c r="F114" s="71" t="s">
        <v>48</v>
      </c>
      <c r="G114" s="71" t="s">
        <v>62</v>
      </c>
      <c r="H114" s="67" t="s">
        <v>83</v>
      </c>
      <c r="I114" s="68" t="s">
        <v>53</v>
      </c>
      <c r="J114" s="68" t="s">
        <v>84</v>
      </c>
      <c r="K114" s="72" t="s">
        <v>85</v>
      </c>
      <c r="L114" s="65" t="s">
        <v>80</v>
      </c>
      <c r="M114" s="69" t="s">
        <v>81</v>
      </c>
      <c r="N114" s="70" t="s">
        <v>82</v>
      </c>
      <c r="O114" s="65" t="s">
        <v>48</v>
      </c>
      <c r="P114" s="65" t="s">
        <v>62</v>
      </c>
      <c r="Q114" s="69" t="s">
        <v>83</v>
      </c>
      <c r="R114" s="66" t="s">
        <v>53</v>
      </c>
      <c r="S114" s="66" t="s">
        <v>84</v>
      </c>
      <c r="T114" s="66" t="s">
        <v>85</v>
      </c>
      <c r="U114" s="27"/>
      <c r="V114" s="27"/>
      <c r="W114" s="27"/>
    </row>
    <row r="115" spans="2:23" ht="13.5" x14ac:dyDescent="0.2">
      <c r="B115" s="560"/>
      <c r="C115" s="43">
        <v>1</v>
      </c>
      <c r="D115" s="41" t="s">
        <v>86</v>
      </c>
      <c r="E115" s="39" t="s">
        <v>87</v>
      </c>
      <c r="F115" s="34">
        <v>4405831</v>
      </c>
      <c r="G115" s="35">
        <v>0.16889999999999999</v>
      </c>
      <c r="H115" s="36">
        <v>-3.32E-2</v>
      </c>
      <c r="I115" s="37">
        <v>60000</v>
      </c>
      <c r="J115" s="38">
        <v>0.14630000000000001</v>
      </c>
      <c r="K115" s="42">
        <v>-2.0400000000000001E-2</v>
      </c>
      <c r="L115" s="40">
        <v>1</v>
      </c>
      <c r="M115" s="41" t="s">
        <v>86</v>
      </c>
      <c r="N115" s="39" t="s">
        <v>93</v>
      </c>
      <c r="O115" s="34">
        <v>3145199</v>
      </c>
      <c r="P115" s="35">
        <v>0.246</v>
      </c>
      <c r="Q115" s="36">
        <v>-6.8099999999999994E-2</v>
      </c>
      <c r="R115" s="105">
        <v>50000</v>
      </c>
      <c r="S115" s="38">
        <v>0.2273</v>
      </c>
      <c r="T115" s="42">
        <v>-8.6599999999999996E-2</v>
      </c>
      <c r="U115" s="27"/>
      <c r="V115" s="27"/>
      <c r="W115" s="27"/>
    </row>
    <row r="116" spans="2:23" ht="13.5" x14ac:dyDescent="0.2">
      <c r="B116" s="560"/>
      <c r="C116" s="43">
        <v>2</v>
      </c>
      <c r="D116" s="41" t="s">
        <v>86</v>
      </c>
      <c r="E116" s="39" t="s">
        <v>106</v>
      </c>
      <c r="F116" s="34">
        <v>3858588</v>
      </c>
      <c r="G116" s="35">
        <v>0.1479</v>
      </c>
      <c r="H116" s="89">
        <v>-2.5999999999999999E-3</v>
      </c>
      <c r="I116" s="37">
        <v>48000</v>
      </c>
      <c r="J116" s="38">
        <v>0.1171</v>
      </c>
      <c r="K116" s="42">
        <v>1.23E-2</v>
      </c>
      <c r="L116" s="40">
        <v>2</v>
      </c>
      <c r="M116" s="41" t="s">
        <v>86</v>
      </c>
      <c r="N116" s="39" t="s">
        <v>89</v>
      </c>
      <c r="O116" s="34">
        <v>2617471</v>
      </c>
      <c r="P116" s="35">
        <v>0.20469999999999999</v>
      </c>
      <c r="Q116" s="36">
        <v>-1.46E-2</v>
      </c>
      <c r="R116" s="105">
        <v>40000</v>
      </c>
      <c r="S116" s="38">
        <v>0.18179999999999999</v>
      </c>
      <c r="T116" s="42">
        <v>-2.2800000000000001E-2</v>
      </c>
      <c r="U116" s="27"/>
      <c r="V116" s="27"/>
      <c r="W116" s="27"/>
    </row>
    <row r="117" spans="2:23" ht="13.5" x14ac:dyDescent="0.2">
      <c r="B117" s="560"/>
      <c r="C117" s="43">
        <v>3</v>
      </c>
      <c r="D117" s="41" t="s">
        <v>86</v>
      </c>
      <c r="E117" s="39" t="s">
        <v>88</v>
      </c>
      <c r="F117" s="34">
        <v>3336674</v>
      </c>
      <c r="G117" s="35">
        <v>0.12790000000000001</v>
      </c>
      <c r="H117" s="36">
        <v>1.1299999999999999E-2</v>
      </c>
      <c r="I117" s="37">
        <v>50000</v>
      </c>
      <c r="J117" s="38">
        <v>0.122</v>
      </c>
      <c r="K117" s="42">
        <v>1.1900000000000001E-2</v>
      </c>
      <c r="L117" s="40">
        <v>3</v>
      </c>
      <c r="M117" s="41" t="s">
        <v>86</v>
      </c>
      <c r="N117" s="39" t="s">
        <v>88</v>
      </c>
      <c r="O117" s="34">
        <v>2224362</v>
      </c>
      <c r="P117" s="35">
        <v>0.17399999999999999</v>
      </c>
      <c r="Q117" s="36">
        <v>4.1700000000000001E-2</v>
      </c>
      <c r="R117" s="105">
        <v>38000</v>
      </c>
      <c r="S117" s="38">
        <v>0.17269999999999999</v>
      </c>
      <c r="T117" s="42">
        <v>4.2799999999999998E-2</v>
      </c>
      <c r="U117" s="27"/>
      <c r="V117" s="27"/>
      <c r="W117" s="27"/>
    </row>
    <row r="118" spans="2:23" ht="13.5" x14ac:dyDescent="0.2">
      <c r="B118" s="560"/>
      <c r="C118" s="43">
        <v>4</v>
      </c>
      <c r="D118" s="41">
        <v>4</v>
      </c>
      <c r="E118" s="39" t="s">
        <v>89</v>
      </c>
      <c r="F118" s="34">
        <v>2657320</v>
      </c>
      <c r="G118" s="35">
        <v>0.1019</v>
      </c>
      <c r="H118" s="36">
        <v>3.6799999999999999E-2</v>
      </c>
      <c r="I118" s="37">
        <v>34000</v>
      </c>
      <c r="J118" s="38">
        <v>8.2900000000000001E-2</v>
      </c>
      <c r="K118" s="42">
        <v>2.1000000000000001E-2</v>
      </c>
      <c r="L118" s="40">
        <v>4</v>
      </c>
      <c r="M118" s="41">
        <v>1</v>
      </c>
      <c r="N118" s="39" t="s">
        <v>87</v>
      </c>
      <c r="O118" s="34">
        <v>1810636</v>
      </c>
      <c r="P118" s="35">
        <v>0.1416</v>
      </c>
      <c r="Q118" s="36">
        <v>4.9000000000000002E-2</v>
      </c>
      <c r="R118" s="105">
        <v>39000</v>
      </c>
      <c r="S118" s="38">
        <v>0.17730000000000001</v>
      </c>
      <c r="T118" s="42">
        <v>7.1999999999999995E-2</v>
      </c>
      <c r="U118" s="27"/>
      <c r="V118" s="27"/>
      <c r="W118" s="27"/>
    </row>
    <row r="119" spans="2:23" ht="13.5" x14ac:dyDescent="0.2">
      <c r="B119" s="560"/>
      <c r="C119" s="43">
        <v>5</v>
      </c>
      <c r="D119" s="41" t="s">
        <v>86</v>
      </c>
      <c r="E119" s="39" t="s">
        <v>97</v>
      </c>
      <c r="F119" s="34">
        <v>2181224</v>
      </c>
      <c r="G119" s="35">
        <v>8.3599999999999994E-2</v>
      </c>
      <c r="H119" s="36">
        <v>-7.4999999999999997E-3</v>
      </c>
      <c r="I119" s="37">
        <v>26000</v>
      </c>
      <c r="J119" s="38">
        <v>6.3399999999999998E-2</v>
      </c>
      <c r="K119" s="42">
        <v>-1.09E-2</v>
      </c>
      <c r="L119" s="40">
        <v>5</v>
      </c>
      <c r="M119" s="41">
        <v>-1</v>
      </c>
      <c r="N119" s="39" t="s">
        <v>96</v>
      </c>
      <c r="O119" s="34">
        <v>1659987</v>
      </c>
      <c r="P119" s="35">
        <v>0.1298</v>
      </c>
      <c r="Q119" s="89">
        <v>2.0999999999999999E-3</v>
      </c>
      <c r="R119" s="105">
        <v>25000</v>
      </c>
      <c r="S119" s="38">
        <v>0.11360000000000001</v>
      </c>
      <c r="T119" s="90">
        <v>-4.4999999999999997E-3</v>
      </c>
      <c r="U119" s="27"/>
      <c r="V119" s="27"/>
      <c r="W119" s="27"/>
    </row>
    <row r="120" spans="2:23" ht="13.5" x14ac:dyDescent="0.2">
      <c r="B120" s="560"/>
      <c r="C120" s="43">
        <v>6</v>
      </c>
      <c r="D120" s="41">
        <v>3</v>
      </c>
      <c r="E120" s="39" t="s">
        <v>90</v>
      </c>
      <c r="F120" s="34">
        <v>2096055</v>
      </c>
      <c r="G120" s="35">
        <v>8.0299999999999996E-2</v>
      </c>
      <c r="H120" s="36">
        <v>3.6400000000000002E-2</v>
      </c>
      <c r="I120" s="37">
        <v>41000</v>
      </c>
      <c r="J120" s="38">
        <v>0.1</v>
      </c>
      <c r="K120" s="42">
        <v>4.3099999999999999E-2</v>
      </c>
      <c r="L120" s="40">
        <v>6</v>
      </c>
      <c r="M120" s="41">
        <v>1</v>
      </c>
      <c r="N120" s="39" t="s">
        <v>106</v>
      </c>
      <c r="O120" s="34">
        <v>939108</v>
      </c>
      <c r="P120" s="35">
        <v>7.3499999999999996E-2</v>
      </c>
      <c r="Q120" s="36">
        <v>1.6500000000000001E-2</v>
      </c>
      <c r="R120" s="105">
        <v>15000</v>
      </c>
      <c r="S120" s="38">
        <v>6.8199999999999997E-2</v>
      </c>
      <c r="T120" s="42">
        <v>2.7699999999999999E-2</v>
      </c>
      <c r="U120" s="27"/>
      <c r="V120" s="27"/>
      <c r="W120" s="27"/>
    </row>
    <row r="121" spans="2:23" ht="13.5" x14ac:dyDescent="0.2">
      <c r="B121" s="560"/>
      <c r="C121" s="43">
        <v>7</v>
      </c>
      <c r="D121" s="41" t="s">
        <v>86</v>
      </c>
      <c r="E121" s="39" t="s">
        <v>92</v>
      </c>
      <c r="F121" s="34">
        <v>1938574</v>
      </c>
      <c r="G121" s="35">
        <v>7.4300000000000005E-2</v>
      </c>
      <c r="H121" s="36">
        <v>5.1000000000000004E-3</v>
      </c>
      <c r="I121" s="37">
        <v>29000</v>
      </c>
      <c r="J121" s="38">
        <v>7.0699999999999999E-2</v>
      </c>
      <c r="K121" s="42">
        <v>-1.9300000000000001E-2</v>
      </c>
      <c r="L121" s="40">
        <v>7</v>
      </c>
      <c r="M121" s="41">
        <v>-1</v>
      </c>
      <c r="N121" s="39" t="s">
        <v>110</v>
      </c>
      <c r="O121" s="34">
        <v>416725</v>
      </c>
      <c r="P121" s="35">
        <v>3.2599999999999997E-2</v>
      </c>
      <c r="Q121" s="36">
        <v>-4.4600000000000001E-2</v>
      </c>
      <c r="R121" s="105">
        <v>5000</v>
      </c>
      <c r="S121" s="38">
        <v>2.2700000000000001E-2</v>
      </c>
      <c r="T121" s="42">
        <v>-5.0200000000000002E-2</v>
      </c>
      <c r="U121" s="27"/>
      <c r="V121" s="27"/>
      <c r="W121" s="27"/>
    </row>
    <row r="122" spans="2:23" ht="13.5" x14ac:dyDescent="0.2">
      <c r="B122" s="560"/>
      <c r="C122" s="43">
        <v>8</v>
      </c>
      <c r="D122" s="41">
        <v>-2</v>
      </c>
      <c r="E122" s="39" t="s">
        <v>111</v>
      </c>
      <c r="F122" s="34">
        <v>1443314</v>
      </c>
      <c r="G122" s="35">
        <v>5.5300000000000002E-2</v>
      </c>
      <c r="H122" s="36">
        <v>-1.5599999999999999E-2</v>
      </c>
      <c r="I122" s="37">
        <v>17000</v>
      </c>
      <c r="J122" s="38">
        <v>4.1500000000000002E-2</v>
      </c>
      <c r="K122" s="42">
        <v>-1.29E-2</v>
      </c>
      <c r="L122" s="40">
        <v>8</v>
      </c>
      <c r="M122" s="41" t="s">
        <v>86</v>
      </c>
      <c r="N122" s="39" t="s">
        <v>97</v>
      </c>
      <c r="O122" s="34">
        <v>223414</v>
      </c>
      <c r="P122" s="35">
        <v>1.7500000000000002E-2</v>
      </c>
      <c r="Q122" s="89">
        <v>4.8999999999999998E-3</v>
      </c>
      <c r="R122" s="105">
        <v>2000</v>
      </c>
      <c r="S122" s="38">
        <v>9.1000000000000004E-3</v>
      </c>
      <c r="T122" s="90">
        <v>2.5000000000000001E-3</v>
      </c>
      <c r="U122" s="27"/>
      <c r="V122" s="27"/>
      <c r="W122" s="27"/>
    </row>
    <row r="123" spans="2:23" ht="13.5" x14ac:dyDescent="0.2">
      <c r="B123" s="560"/>
      <c r="C123" s="43">
        <v>9</v>
      </c>
      <c r="D123" s="41">
        <v>-5</v>
      </c>
      <c r="E123" s="39" t="s">
        <v>96</v>
      </c>
      <c r="F123" s="34">
        <v>1271763</v>
      </c>
      <c r="G123" s="35">
        <v>4.87E-2</v>
      </c>
      <c r="H123" s="36">
        <v>-4.2599999999999999E-2</v>
      </c>
      <c r="I123" s="37">
        <v>21000</v>
      </c>
      <c r="J123" s="38">
        <v>5.1200000000000002E-2</v>
      </c>
      <c r="K123" s="42">
        <v>-3.4700000000000002E-2</v>
      </c>
      <c r="L123" s="93">
        <v>9</v>
      </c>
      <c r="M123" s="99">
        <v>2</v>
      </c>
      <c r="N123" s="94" t="s">
        <v>95</v>
      </c>
      <c r="O123" s="95">
        <v>175049</v>
      </c>
      <c r="P123" s="96">
        <v>1.37E-2</v>
      </c>
      <c r="Q123" s="91">
        <v>8.8000000000000005E-3</v>
      </c>
      <c r="R123" s="92">
        <v>3000</v>
      </c>
      <c r="S123" s="97">
        <v>1.3599999999999999E-2</v>
      </c>
      <c r="T123" s="98">
        <v>8.0999999999999996E-3</v>
      </c>
      <c r="U123" s="27"/>
      <c r="V123" s="27"/>
      <c r="W123" s="27"/>
    </row>
    <row r="124" spans="2:23" ht="13.5" x14ac:dyDescent="0.2">
      <c r="B124" s="560"/>
      <c r="C124" s="43">
        <v>10</v>
      </c>
      <c r="D124" s="41" t="s">
        <v>86</v>
      </c>
      <c r="E124" s="39" t="s">
        <v>93</v>
      </c>
      <c r="F124" s="34">
        <v>1198162</v>
      </c>
      <c r="G124" s="35">
        <v>4.5900000000000003E-2</v>
      </c>
      <c r="H124" s="36">
        <v>8.0000000000000002E-3</v>
      </c>
      <c r="I124" s="37">
        <v>19000</v>
      </c>
      <c r="J124" s="38">
        <v>4.6300000000000001E-2</v>
      </c>
      <c r="K124" s="90">
        <v>3.0000000000000001E-3</v>
      </c>
      <c r="L124" s="40">
        <v>10</v>
      </c>
      <c r="M124" s="41" t="s">
        <v>86</v>
      </c>
      <c r="N124" s="39" t="s">
        <v>99</v>
      </c>
      <c r="O124" s="34">
        <v>100731</v>
      </c>
      <c r="P124" s="35">
        <v>7.9000000000000008E-3</v>
      </c>
      <c r="Q124" s="89">
        <v>3.0000000000000001E-3</v>
      </c>
      <c r="R124" s="105">
        <v>1000</v>
      </c>
      <c r="S124" s="136">
        <v>4.4999999999999997E-3</v>
      </c>
      <c r="T124" s="182">
        <v>2.9999999999999997E-4</v>
      </c>
      <c r="U124" s="27"/>
      <c r="V124" s="27"/>
      <c r="W124" s="27"/>
    </row>
    <row r="125" spans="2:23" ht="13.5" x14ac:dyDescent="0.2">
      <c r="B125" s="560"/>
      <c r="C125" s="43">
        <v>11</v>
      </c>
      <c r="D125" s="41">
        <v>4</v>
      </c>
      <c r="E125" s="39" t="s">
        <v>107</v>
      </c>
      <c r="F125" s="34">
        <v>898901</v>
      </c>
      <c r="G125" s="35">
        <v>3.4500000000000003E-2</v>
      </c>
      <c r="H125" s="36">
        <v>2.06E-2</v>
      </c>
      <c r="I125" s="37">
        <v>10000</v>
      </c>
      <c r="J125" s="38">
        <v>2.4400000000000002E-2</v>
      </c>
      <c r="K125" s="42">
        <v>1.3100000000000001E-2</v>
      </c>
      <c r="L125" s="40">
        <v>11</v>
      </c>
      <c r="M125" s="41" t="s">
        <v>101</v>
      </c>
      <c r="N125" s="39" t="s">
        <v>114</v>
      </c>
      <c r="O125" s="34">
        <v>75713</v>
      </c>
      <c r="P125" s="35">
        <v>5.8999999999999999E-3</v>
      </c>
      <c r="Q125" s="36" t="s">
        <v>86</v>
      </c>
      <c r="R125" s="105">
        <v>1500</v>
      </c>
      <c r="S125" s="38">
        <v>6.7999999999999996E-3</v>
      </c>
      <c r="T125" s="36" t="s">
        <v>86</v>
      </c>
      <c r="U125" s="27"/>
      <c r="V125" s="27"/>
      <c r="W125" s="27"/>
    </row>
    <row r="126" spans="2:23" ht="13.5" x14ac:dyDescent="0.2">
      <c r="B126" s="560"/>
      <c r="C126" s="43">
        <v>12</v>
      </c>
      <c r="D126" s="41">
        <v>1</v>
      </c>
      <c r="E126" s="39" t="s">
        <v>100</v>
      </c>
      <c r="F126" s="34">
        <v>537676</v>
      </c>
      <c r="G126" s="35">
        <v>2.06E-2</v>
      </c>
      <c r="H126" s="89">
        <v>4.0000000000000001E-3</v>
      </c>
      <c r="I126" s="37">
        <v>5000</v>
      </c>
      <c r="J126" s="38">
        <v>1.2200000000000001E-2</v>
      </c>
      <c r="K126" s="90">
        <v>1.2999999999999999E-3</v>
      </c>
      <c r="L126" s="40">
        <v>12</v>
      </c>
      <c r="M126" s="41">
        <v>-3</v>
      </c>
      <c r="N126" s="39" t="s">
        <v>92</v>
      </c>
      <c r="O126" s="34">
        <v>44491</v>
      </c>
      <c r="P126" s="35">
        <v>3.5000000000000001E-3</v>
      </c>
      <c r="Q126" s="89">
        <v>-2.5999999999999999E-3</v>
      </c>
      <c r="R126" s="105">
        <v>500</v>
      </c>
      <c r="S126" s="136">
        <v>2.3E-3</v>
      </c>
      <c r="T126" s="90">
        <v>-3.5000000000000001E-3</v>
      </c>
      <c r="U126" s="27"/>
      <c r="V126" s="27"/>
      <c r="W126" s="27"/>
    </row>
    <row r="127" spans="2:23" ht="13.5" x14ac:dyDescent="0.2">
      <c r="B127" s="560"/>
      <c r="C127" s="43">
        <v>13</v>
      </c>
      <c r="D127" s="41">
        <v>-2</v>
      </c>
      <c r="E127" s="39" t="s">
        <v>91</v>
      </c>
      <c r="F127" s="34">
        <v>467825</v>
      </c>
      <c r="G127" s="35">
        <v>1.7899999999999999E-2</v>
      </c>
      <c r="H127" s="36">
        <v>-5.5999999999999999E-3</v>
      </c>
      <c r="I127" s="37">
        <v>8000</v>
      </c>
      <c r="J127" s="38">
        <v>1.95E-2</v>
      </c>
      <c r="K127" s="42">
        <v>-5.7000000000000002E-3</v>
      </c>
      <c r="L127" s="40">
        <v>13</v>
      </c>
      <c r="M127" s="41" t="s">
        <v>86</v>
      </c>
      <c r="N127" s="39" t="s">
        <v>98</v>
      </c>
      <c r="O127" s="34">
        <v>27812</v>
      </c>
      <c r="P127" s="35">
        <v>2.2000000000000001E-3</v>
      </c>
      <c r="Q127" s="89">
        <v>1.5E-3</v>
      </c>
      <c r="R127" s="105">
        <v>400</v>
      </c>
      <c r="S127" s="136">
        <v>1.8E-3</v>
      </c>
      <c r="T127" s="36" t="s">
        <v>86</v>
      </c>
      <c r="U127" s="27"/>
      <c r="V127" s="27"/>
      <c r="W127" s="27"/>
    </row>
    <row r="128" spans="2:23" ht="13.5" x14ac:dyDescent="0.2">
      <c r="B128" s="560"/>
      <c r="C128" s="43">
        <v>14</v>
      </c>
      <c r="D128" s="41" t="s">
        <v>86</v>
      </c>
      <c r="E128" s="39" t="s">
        <v>105</v>
      </c>
      <c r="F128" s="34">
        <v>310478</v>
      </c>
      <c r="G128" s="35">
        <v>1.1900000000000001E-2</v>
      </c>
      <c r="H128" s="89">
        <v>-2.0999999999999999E-3</v>
      </c>
      <c r="I128" s="37">
        <v>4000</v>
      </c>
      <c r="J128" s="38">
        <v>9.7999999999999997E-3</v>
      </c>
      <c r="K128" s="90">
        <v>-1.5E-3</v>
      </c>
      <c r="L128" s="40">
        <v>14</v>
      </c>
      <c r="M128" s="41">
        <v>-2</v>
      </c>
      <c r="N128" s="39" t="s">
        <v>100</v>
      </c>
      <c r="O128" s="34">
        <v>22551</v>
      </c>
      <c r="P128" s="35">
        <v>1.8E-3</v>
      </c>
      <c r="Q128" s="89">
        <v>-1.1000000000000001E-3</v>
      </c>
      <c r="R128" s="105">
        <v>400</v>
      </c>
      <c r="S128" s="136">
        <v>1.8E-3</v>
      </c>
      <c r="T128" s="90">
        <v>-8.9999999999999998E-4</v>
      </c>
      <c r="U128" s="27"/>
      <c r="V128" s="27"/>
      <c r="W128" s="27"/>
    </row>
    <row r="129" spans="2:23" ht="13.5" x14ac:dyDescent="0.2">
      <c r="B129" s="560"/>
      <c r="C129" s="82">
        <v>15</v>
      </c>
      <c r="D129" s="79">
        <v>1</v>
      </c>
      <c r="E129" s="77" t="s">
        <v>115</v>
      </c>
      <c r="F129" s="80">
        <v>244855</v>
      </c>
      <c r="G129" s="78">
        <v>9.4000000000000004E-3</v>
      </c>
      <c r="H129" s="73">
        <v>-1E-3</v>
      </c>
      <c r="I129" s="74">
        <v>3000</v>
      </c>
      <c r="J129" s="75">
        <v>7.3000000000000001E-3</v>
      </c>
      <c r="K129" s="76">
        <v>-2.5000000000000001E-3</v>
      </c>
      <c r="L129" s="81"/>
      <c r="M129" s="79"/>
      <c r="N129" s="77"/>
      <c r="O129" s="101"/>
      <c r="P129" s="78"/>
      <c r="Q129" s="103"/>
      <c r="R129" s="102"/>
      <c r="S129" s="75"/>
      <c r="T129" s="100"/>
      <c r="U129" s="27"/>
      <c r="V129" s="27"/>
      <c r="W129" s="27"/>
    </row>
    <row r="130" spans="2:23" ht="13.5" x14ac:dyDescent="0.2">
      <c r="C130" s="27"/>
      <c r="D130" s="27"/>
      <c r="E130" s="27"/>
      <c r="F130" s="27"/>
      <c r="G130" s="27"/>
      <c r="H130" s="27"/>
      <c r="I130" s="27"/>
      <c r="J130" s="27"/>
      <c r="K130" s="27"/>
      <c r="L130" s="27"/>
      <c r="M130" s="27"/>
      <c r="N130" s="27"/>
      <c r="O130" s="27"/>
      <c r="P130" s="27"/>
      <c r="Q130" s="27"/>
      <c r="R130" s="27"/>
      <c r="S130" s="27"/>
      <c r="T130" s="27"/>
      <c r="U130" s="27"/>
      <c r="V130" s="27"/>
      <c r="W130" s="27"/>
    </row>
    <row r="131" spans="2:23" ht="13.5" x14ac:dyDescent="0.2">
      <c r="C131" s="27"/>
      <c r="D131" s="27"/>
      <c r="E131" s="27"/>
      <c r="F131" s="27"/>
      <c r="G131" s="27"/>
      <c r="H131" s="27"/>
      <c r="I131" s="27"/>
      <c r="J131" s="27"/>
      <c r="K131" s="27"/>
      <c r="L131" s="27"/>
      <c r="M131" s="27"/>
      <c r="N131" s="27"/>
      <c r="O131" s="27"/>
      <c r="P131" s="27"/>
      <c r="Q131" s="27"/>
      <c r="R131" s="27"/>
      <c r="S131" s="27"/>
      <c r="T131" s="27"/>
      <c r="U131" s="27"/>
      <c r="V131" s="27"/>
      <c r="W131" s="27"/>
    </row>
    <row r="132" spans="2:23" ht="13.5" x14ac:dyDescent="0.2">
      <c r="B132" s="560" t="s">
        <v>61</v>
      </c>
      <c r="C132" s="559" t="s">
        <v>78</v>
      </c>
      <c r="D132" s="559"/>
      <c r="E132" s="559"/>
      <c r="F132" s="559"/>
      <c r="G132" s="559"/>
      <c r="H132" s="559"/>
      <c r="I132" s="559"/>
      <c r="J132" s="559"/>
      <c r="K132" s="559"/>
      <c r="L132" s="558" t="s">
        <v>79</v>
      </c>
      <c r="M132" s="558"/>
      <c r="N132" s="558"/>
      <c r="O132" s="558"/>
      <c r="P132" s="558"/>
      <c r="Q132" s="558"/>
      <c r="R132" s="558"/>
      <c r="S132" s="558"/>
      <c r="T132" s="558"/>
      <c r="U132" s="27"/>
      <c r="V132" s="27"/>
      <c r="W132" s="27"/>
    </row>
    <row r="133" spans="2:23" ht="13.5" x14ac:dyDescent="0.2">
      <c r="B133" s="560"/>
      <c r="C133" s="72" t="s">
        <v>80</v>
      </c>
      <c r="D133" s="67" t="s">
        <v>81</v>
      </c>
      <c r="E133" s="72" t="s">
        <v>82</v>
      </c>
      <c r="F133" s="71" t="s">
        <v>48</v>
      </c>
      <c r="G133" s="71" t="s">
        <v>62</v>
      </c>
      <c r="H133" s="67" t="s">
        <v>83</v>
      </c>
      <c r="I133" s="68" t="s">
        <v>53</v>
      </c>
      <c r="J133" s="68" t="s">
        <v>84</v>
      </c>
      <c r="K133" s="72" t="s">
        <v>85</v>
      </c>
      <c r="L133" s="65" t="s">
        <v>80</v>
      </c>
      <c r="M133" s="69" t="s">
        <v>81</v>
      </c>
      <c r="N133" s="70" t="s">
        <v>82</v>
      </c>
      <c r="O133" s="65" t="s">
        <v>48</v>
      </c>
      <c r="P133" s="65" t="s">
        <v>62</v>
      </c>
      <c r="Q133" s="69" t="s">
        <v>83</v>
      </c>
      <c r="R133" s="66" t="s">
        <v>53</v>
      </c>
      <c r="S133" s="66" t="s">
        <v>84</v>
      </c>
      <c r="T133" s="66" t="s">
        <v>85</v>
      </c>
      <c r="U133" s="27"/>
      <c r="V133" s="27"/>
      <c r="W133" s="27"/>
    </row>
    <row r="134" spans="2:23" ht="13.5" x14ac:dyDescent="0.2">
      <c r="B134" s="560"/>
      <c r="C134" s="43">
        <v>1</v>
      </c>
      <c r="D134" s="41" t="s">
        <v>86</v>
      </c>
      <c r="E134" s="39" t="s">
        <v>96</v>
      </c>
      <c r="F134" s="34">
        <v>22455532</v>
      </c>
      <c r="G134" s="35">
        <v>0.25030000000000002</v>
      </c>
      <c r="H134" s="36">
        <v>-1.5299999999999999E-2</v>
      </c>
      <c r="I134" s="37">
        <v>110000</v>
      </c>
      <c r="J134" s="38">
        <v>0.15709999999999999</v>
      </c>
      <c r="K134" s="42">
        <v>-2.5600000000000001E-2</v>
      </c>
      <c r="L134" s="40">
        <v>1</v>
      </c>
      <c r="M134" s="41" t="s">
        <v>86</v>
      </c>
      <c r="N134" s="39" t="s">
        <v>89</v>
      </c>
      <c r="O134" s="34">
        <v>5376540</v>
      </c>
      <c r="P134" s="35">
        <v>0.29260000000000003</v>
      </c>
      <c r="Q134" s="36">
        <v>-2.3400000000000001E-2</v>
      </c>
      <c r="R134" s="37">
        <v>50000</v>
      </c>
      <c r="S134" s="38">
        <v>0.26319999999999999</v>
      </c>
      <c r="T134" s="42">
        <v>-4.1599999999999998E-2</v>
      </c>
      <c r="U134" s="39"/>
      <c r="V134" s="27"/>
      <c r="W134" s="27"/>
    </row>
    <row r="135" spans="2:23" ht="13.5" x14ac:dyDescent="0.2">
      <c r="B135" s="560"/>
      <c r="C135" s="43">
        <v>2</v>
      </c>
      <c r="D135" s="41" t="s">
        <v>86</v>
      </c>
      <c r="E135" s="39" t="s">
        <v>106</v>
      </c>
      <c r="F135" s="34">
        <v>13335229</v>
      </c>
      <c r="G135" s="35">
        <v>0.14860000000000001</v>
      </c>
      <c r="H135" s="36">
        <v>-1.5900000000000001E-2</v>
      </c>
      <c r="I135" s="37">
        <v>100000</v>
      </c>
      <c r="J135" s="38">
        <v>0.1429</v>
      </c>
      <c r="K135" s="42">
        <v>-0.02</v>
      </c>
      <c r="L135" s="40">
        <v>2</v>
      </c>
      <c r="M135" s="41" t="s">
        <v>86</v>
      </c>
      <c r="N135" s="39" t="s">
        <v>93</v>
      </c>
      <c r="O135" s="34">
        <v>4060163</v>
      </c>
      <c r="P135" s="35">
        <v>0.221</v>
      </c>
      <c r="Q135" s="36">
        <v>-7.3599999999999999E-2</v>
      </c>
      <c r="R135" s="37">
        <v>42000</v>
      </c>
      <c r="S135" s="38">
        <v>0.22109999999999999</v>
      </c>
      <c r="T135" s="42">
        <v>-9.2200000000000004E-2</v>
      </c>
      <c r="U135" s="39"/>
      <c r="V135" s="27"/>
      <c r="W135" s="27"/>
    </row>
    <row r="136" spans="2:23" ht="13.5" x14ac:dyDescent="0.2">
      <c r="B136" s="560"/>
      <c r="C136" s="43">
        <v>3</v>
      </c>
      <c r="D136" s="41" t="s">
        <v>86</v>
      </c>
      <c r="E136" s="39" t="s">
        <v>89</v>
      </c>
      <c r="F136" s="34">
        <v>12034531</v>
      </c>
      <c r="G136" s="35">
        <v>0.1341</v>
      </c>
      <c r="H136" s="36">
        <v>-2.7099999999999999E-2</v>
      </c>
      <c r="I136" s="37">
        <v>90000</v>
      </c>
      <c r="J136" s="38">
        <v>0.12859999999999999</v>
      </c>
      <c r="K136" s="42">
        <v>-1.47E-2</v>
      </c>
      <c r="L136" s="40">
        <v>3</v>
      </c>
      <c r="M136" s="41">
        <v>1</v>
      </c>
      <c r="N136" s="39" t="s">
        <v>96</v>
      </c>
      <c r="O136" s="34">
        <v>3134358</v>
      </c>
      <c r="P136" s="35">
        <v>0.1706</v>
      </c>
      <c r="Q136" s="36">
        <v>6.3100000000000003E-2</v>
      </c>
      <c r="R136" s="37">
        <v>23000</v>
      </c>
      <c r="S136" s="38">
        <v>0.1211</v>
      </c>
      <c r="T136" s="42">
        <v>1.7999999999999999E-2</v>
      </c>
      <c r="U136" s="39"/>
      <c r="V136" s="27"/>
      <c r="W136" s="27"/>
    </row>
    <row r="137" spans="2:23" ht="13.5" x14ac:dyDescent="0.2">
      <c r="B137" s="560"/>
      <c r="C137" s="43">
        <v>4</v>
      </c>
      <c r="D137" s="41" t="s">
        <v>86</v>
      </c>
      <c r="E137" s="39" t="s">
        <v>87</v>
      </c>
      <c r="F137" s="34">
        <v>11288481</v>
      </c>
      <c r="G137" s="35">
        <v>0.1258</v>
      </c>
      <c r="H137" s="36">
        <v>1.6899999999999998E-2</v>
      </c>
      <c r="I137" s="37">
        <v>80000</v>
      </c>
      <c r="J137" s="38">
        <v>0.1143</v>
      </c>
      <c r="K137" s="42">
        <v>-8.8999999999999999E-3</v>
      </c>
      <c r="L137" s="40">
        <v>4</v>
      </c>
      <c r="M137" s="41">
        <v>-1</v>
      </c>
      <c r="N137" s="39" t="s">
        <v>88</v>
      </c>
      <c r="O137" s="34">
        <v>2509687</v>
      </c>
      <c r="P137" s="35">
        <v>0.1366</v>
      </c>
      <c r="Q137" s="36">
        <v>1.8599999999999998E-2</v>
      </c>
      <c r="R137" s="37">
        <v>28000</v>
      </c>
      <c r="S137" s="38">
        <v>0.1474</v>
      </c>
      <c r="T137" s="42">
        <v>1.37E-2</v>
      </c>
      <c r="U137" s="39"/>
      <c r="V137" s="27"/>
      <c r="W137" s="27"/>
    </row>
    <row r="138" spans="2:23" ht="13.5" x14ac:dyDescent="0.2">
      <c r="B138" s="560"/>
      <c r="C138" s="43">
        <v>5</v>
      </c>
      <c r="D138" s="41" t="s">
        <v>86</v>
      </c>
      <c r="E138" s="39" t="s">
        <v>93</v>
      </c>
      <c r="F138" s="34">
        <v>9472782</v>
      </c>
      <c r="G138" s="35">
        <v>0.1056</v>
      </c>
      <c r="H138" s="36">
        <v>2.2599999999999999E-2</v>
      </c>
      <c r="I138" s="37">
        <v>60000</v>
      </c>
      <c r="J138" s="38">
        <v>8.5699999999999998E-2</v>
      </c>
      <c r="K138" s="42">
        <v>2.87E-2</v>
      </c>
      <c r="L138" s="40">
        <v>5</v>
      </c>
      <c r="M138" s="41">
        <v>1</v>
      </c>
      <c r="N138" s="39" t="s">
        <v>106</v>
      </c>
      <c r="O138" s="34">
        <v>2010934</v>
      </c>
      <c r="P138" s="35">
        <v>0.1094</v>
      </c>
      <c r="Q138" s="36">
        <v>6.4799999999999996E-2</v>
      </c>
      <c r="R138" s="37">
        <v>31000</v>
      </c>
      <c r="S138" s="38">
        <v>0.16320000000000001</v>
      </c>
      <c r="T138" s="42">
        <v>0.1246</v>
      </c>
      <c r="U138" s="39"/>
      <c r="V138" s="27"/>
      <c r="W138" s="27"/>
    </row>
    <row r="139" spans="2:23" ht="13.5" x14ac:dyDescent="0.2">
      <c r="B139" s="560"/>
      <c r="C139" s="43">
        <v>6</v>
      </c>
      <c r="D139" s="41" t="s">
        <v>86</v>
      </c>
      <c r="E139" s="39" t="s">
        <v>88</v>
      </c>
      <c r="F139" s="34">
        <v>7354371</v>
      </c>
      <c r="G139" s="35">
        <v>8.2000000000000003E-2</v>
      </c>
      <c r="H139" s="181">
        <v>-1E-4</v>
      </c>
      <c r="I139" s="37">
        <v>70000</v>
      </c>
      <c r="J139" s="38">
        <v>0.1</v>
      </c>
      <c r="K139" s="42">
        <v>-7.1999999999999998E-3</v>
      </c>
      <c r="L139" s="40">
        <v>6</v>
      </c>
      <c r="M139" s="41">
        <v>1</v>
      </c>
      <c r="N139" s="39" t="s">
        <v>87</v>
      </c>
      <c r="O139" s="34">
        <v>595845</v>
      </c>
      <c r="P139" s="35">
        <v>3.2399999999999998E-2</v>
      </c>
      <c r="Q139" s="89">
        <v>-2.0999999999999999E-3</v>
      </c>
      <c r="R139" s="37">
        <v>7000</v>
      </c>
      <c r="S139" s="38">
        <v>3.6799999999999999E-2</v>
      </c>
      <c r="T139" s="42">
        <v>-8.0000000000000002E-3</v>
      </c>
      <c r="U139" s="39"/>
      <c r="V139" s="27"/>
      <c r="W139" s="27"/>
    </row>
    <row r="140" spans="2:23" ht="13.5" x14ac:dyDescent="0.2">
      <c r="B140" s="560"/>
      <c r="C140" s="43">
        <v>7</v>
      </c>
      <c r="D140" s="41">
        <v>1</v>
      </c>
      <c r="E140" s="39" t="s">
        <v>90</v>
      </c>
      <c r="F140" s="34">
        <v>5884090</v>
      </c>
      <c r="G140" s="35">
        <v>6.5600000000000006E-2</v>
      </c>
      <c r="H140" s="36">
        <v>3.3399999999999999E-2</v>
      </c>
      <c r="I140" s="37">
        <v>80000</v>
      </c>
      <c r="J140" s="38">
        <v>0.1143</v>
      </c>
      <c r="K140" s="42">
        <v>6.1199999999999997E-2</v>
      </c>
      <c r="L140" s="40">
        <v>7</v>
      </c>
      <c r="M140" s="41">
        <v>1</v>
      </c>
      <c r="N140" s="39" t="s">
        <v>97</v>
      </c>
      <c r="O140" s="34">
        <v>532116</v>
      </c>
      <c r="P140" s="35">
        <v>2.9000000000000001E-2</v>
      </c>
      <c r="Q140" s="89">
        <v>-1.8E-3</v>
      </c>
      <c r="R140" s="37">
        <v>5000</v>
      </c>
      <c r="S140" s="38">
        <v>2.63E-2</v>
      </c>
      <c r="T140" s="90">
        <v>-1.1999999999999999E-3</v>
      </c>
      <c r="U140" s="39"/>
      <c r="V140" s="27"/>
      <c r="W140" s="27"/>
    </row>
    <row r="141" spans="2:23" ht="13.5" x14ac:dyDescent="0.2">
      <c r="B141" s="560"/>
      <c r="C141" s="43">
        <v>8</v>
      </c>
      <c r="D141" s="41">
        <v>3</v>
      </c>
      <c r="E141" s="39" t="s">
        <v>94</v>
      </c>
      <c r="F141" s="34">
        <v>3247580</v>
      </c>
      <c r="G141" s="35">
        <v>3.6200000000000003E-2</v>
      </c>
      <c r="H141" s="36">
        <v>1.5800000000000002E-2</v>
      </c>
      <c r="I141" s="37">
        <v>44000</v>
      </c>
      <c r="J141" s="38">
        <v>6.2899999999999998E-2</v>
      </c>
      <c r="K141" s="42">
        <v>3.2099999999999997E-2</v>
      </c>
      <c r="L141" s="40">
        <v>8</v>
      </c>
      <c r="M141" s="41">
        <v>-3</v>
      </c>
      <c r="N141" s="39" t="s">
        <v>110</v>
      </c>
      <c r="O141" s="34">
        <v>508062</v>
      </c>
      <c r="P141" s="35">
        <v>2.76E-2</v>
      </c>
      <c r="Q141" s="36">
        <v>-4.3400000000000001E-2</v>
      </c>
      <c r="R141" s="37">
        <v>4000</v>
      </c>
      <c r="S141" s="38">
        <v>2.1100000000000001E-2</v>
      </c>
      <c r="T141" s="42">
        <v>-3.0300000000000001E-2</v>
      </c>
      <c r="U141" s="39"/>
      <c r="V141" s="27"/>
      <c r="W141" s="27"/>
    </row>
    <row r="142" spans="2:23" ht="13.5" x14ac:dyDescent="0.2">
      <c r="B142" s="560"/>
      <c r="C142" s="43">
        <v>9</v>
      </c>
      <c r="D142" s="41">
        <v>-2</v>
      </c>
      <c r="E142" s="39" t="s">
        <v>97</v>
      </c>
      <c r="F142" s="34">
        <v>2631667</v>
      </c>
      <c r="G142" s="35">
        <v>2.93E-2</v>
      </c>
      <c r="H142" s="36">
        <v>-8.2000000000000007E-3</v>
      </c>
      <c r="I142" s="37">
        <v>20000</v>
      </c>
      <c r="J142" s="38">
        <v>2.86E-2</v>
      </c>
      <c r="K142" s="42">
        <v>-1.11E-2</v>
      </c>
      <c r="L142" s="40">
        <v>9</v>
      </c>
      <c r="M142" s="41">
        <v>4</v>
      </c>
      <c r="N142" s="39" t="s">
        <v>99</v>
      </c>
      <c r="O142" s="34">
        <v>251051</v>
      </c>
      <c r="P142" s="35">
        <v>1.37E-2</v>
      </c>
      <c r="Q142" s="36">
        <v>1.0999999999999999E-2</v>
      </c>
      <c r="R142" s="37">
        <v>2000</v>
      </c>
      <c r="S142" s="38">
        <v>1.0500000000000001E-2</v>
      </c>
      <c r="T142" s="42">
        <v>8.2000000000000007E-3</v>
      </c>
      <c r="U142" s="39"/>
      <c r="V142" s="27"/>
      <c r="W142" s="27"/>
    </row>
    <row r="143" spans="2:23" ht="13.5" x14ac:dyDescent="0.2">
      <c r="B143" s="560"/>
      <c r="C143" s="43">
        <v>10</v>
      </c>
      <c r="D143" s="41" t="s">
        <v>86</v>
      </c>
      <c r="E143" s="39" t="s">
        <v>92</v>
      </c>
      <c r="F143" s="34">
        <v>2507514</v>
      </c>
      <c r="G143" s="35">
        <v>2.8000000000000001E-2</v>
      </c>
      <c r="H143" s="36">
        <v>6.1000000000000004E-3</v>
      </c>
      <c r="I143" s="37">
        <v>23000</v>
      </c>
      <c r="J143" s="38">
        <v>3.2899999999999999E-2</v>
      </c>
      <c r="K143" s="42">
        <v>-1.34E-2</v>
      </c>
      <c r="L143" s="40">
        <v>10</v>
      </c>
      <c r="M143" s="41">
        <v>-1</v>
      </c>
      <c r="N143" s="39" t="s">
        <v>116</v>
      </c>
      <c r="O143" s="34">
        <v>193064</v>
      </c>
      <c r="P143" s="35">
        <v>1.0500000000000001E-2</v>
      </c>
      <c r="Q143" s="36">
        <v>-1.8700000000000001E-2</v>
      </c>
      <c r="R143" s="37">
        <v>400</v>
      </c>
      <c r="S143" s="38">
        <v>2.0999999999999999E-3</v>
      </c>
      <c r="T143" s="42">
        <v>-5.8999999999999999E-3</v>
      </c>
      <c r="U143" s="39"/>
      <c r="V143" s="27"/>
      <c r="W143" s="27"/>
    </row>
    <row r="144" spans="2:23" ht="13.5" x14ac:dyDescent="0.2">
      <c r="B144" s="560"/>
      <c r="C144" s="43">
        <v>11</v>
      </c>
      <c r="D144" s="41">
        <v>-2</v>
      </c>
      <c r="E144" s="39" t="s">
        <v>111</v>
      </c>
      <c r="F144" s="34">
        <v>1659566</v>
      </c>
      <c r="G144" s="35">
        <v>1.8499999999999999E-2</v>
      </c>
      <c r="H144" s="36">
        <v>-8.3000000000000001E-3</v>
      </c>
      <c r="I144" s="37">
        <v>9000</v>
      </c>
      <c r="J144" s="38">
        <v>1.29E-2</v>
      </c>
      <c r="K144" s="42">
        <v>-8.8000000000000005E-3</v>
      </c>
      <c r="L144" s="40">
        <v>11</v>
      </c>
      <c r="M144" s="41">
        <v>-1</v>
      </c>
      <c r="N144" s="39" t="s">
        <v>117</v>
      </c>
      <c r="O144" s="34">
        <v>140110</v>
      </c>
      <c r="P144" s="35">
        <v>7.6E-3</v>
      </c>
      <c r="Q144" s="89">
        <v>-1.5E-3</v>
      </c>
      <c r="R144" s="37">
        <v>1300</v>
      </c>
      <c r="S144" s="38">
        <v>6.7999999999999996E-3</v>
      </c>
      <c r="T144" s="90">
        <v>-1.1000000000000001E-3</v>
      </c>
      <c r="U144" s="39"/>
      <c r="V144" s="27"/>
      <c r="W144" s="27"/>
    </row>
    <row r="145" spans="1:34" ht="13.5" x14ac:dyDescent="0.2">
      <c r="B145" s="560"/>
      <c r="C145" s="43">
        <v>12</v>
      </c>
      <c r="D145" s="41" t="s">
        <v>86</v>
      </c>
      <c r="E145" s="39" t="s">
        <v>100</v>
      </c>
      <c r="F145" s="34">
        <v>1545758</v>
      </c>
      <c r="G145" s="35">
        <v>1.72E-2</v>
      </c>
      <c r="H145" s="89">
        <v>5.9999999999999995E-4</v>
      </c>
      <c r="I145" s="37">
        <v>12000</v>
      </c>
      <c r="J145" s="38">
        <v>1.7100000000000001E-2</v>
      </c>
      <c r="K145" s="90">
        <v>-3.5999999999999999E-3</v>
      </c>
      <c r="L145" s="40">
        <v>12</v>
      </c>
      <c r="M145" s="41" t="s">
        <v>86</v>
      </c>
      <c r="N145" s="39" t="s">
        <v>118</v>
      </c>
      <c r="O145" s="34">
        <v>107894</v>
      </c>
      <c r="P145" s="35">
        <v>5.8999999999999999E-3</v>
      </c>
      <c r="Q145" s="89">
        <v>3.0000000000000001E-3</v>
      </c>
      <c r="R145" s="37">
        <v>600</v>
      </c>
      <c r="S145" s="38">
        <v>3.2000000000000002E-3</v>
      </c>
      <c r="T145" s="90">
        <v>1E-3</v>
      </c>
      <c r="U145" s="39"/>
      <c r="V145" s="27"/>
      <c r="W145" s="27"/>
    </row>
    <row r="146" spans="1:34" ht="13.5" x14ac:dyDescent="0.2">
      <c r="B146" s="560"/>
      <c r="C146" s="43">
        <v>13</v>
      </c>
      <c r="D146" s="41" t="s">
        <v>86</v>
      </c>
      <c r="E146" s="39" t="s">
        <v>91</v>
      </c>
      <c r="F146" s="34">
        <v>1439704</v>
      </c>
      <c r="G146" s="35">
        <v>1.6E-2</v>
      </c>
      <c r="H146" s="89">
        <v>3.0999999999999999E-3</v>
      </c>
      <c r="I146" s="37">
        <v>16000</v>
      </c>
      <c r="J146" s="38">
        <v>2.29E-2</v>
      </c>
      <c r="K146" s="90">
        <v>3.5999999999999999E-3</v>
      </c>
      <c r="L146" s="40">
        <v>13</v>
      </c>
      <c r="M146" s="41">
        <v>-2</v>
      </c>
      <c r="N146" s="39" t="s">
        <v>98</v>
      </c>
      <c r="O146" s="34">
        <v>62546</v>
      </c>
      <c r="P146" s="35">
        <v>3.3999999999999998E-3</v>
      </c>
      <c r="Q146" s="89">
        <v>-6.9999999999999999E-4</v>
      </c>
      <c r="R146" s="37">
        <v>300</v>
      </c>
      <c r="S146" s="38">
        <v>1.6000000000000001E-3</v>
      </c>
      <c r="T146" s="36" t="s">
        <v>86</v>
      </c>
      <c r="U146" s="39"/>
      <c r="V146" s="27"/>
      <c r="W146" s="27"/>
    </row>
    <row r="147" spans="1:34" ht="13.5" x14ac:dyDescent="0.2">
      <c r="B147" s="560"/>
      <c r="C147" s="43">
        <v>14</v>
      </c>
      <c r="D147" s="41">
        <v>1</v>
      </c>
      <c r="E147" s="39" t="s">
        <v>115</v>
      </c>
      <c r="F147" s="34">
        <v>875018</v>
      </c>
      <c r="G147" s="35">
        <v>9.7999999999999997E-3</v>
      </c>
      <c r="H147" s="89">
        <v>3.8999999999999998E-3</v>
      </c>
      <c r="I147" s="37">
        <v>11000</v>
      </c>
      <c r="J147" s="38">
        <v>1.5699999999999999E-2</v>
      </c>
      <c r="K147" s="42">
        <v>1.12E-2</v>
      </c>
      <c r="L147" s="40">
        <v>14</v>
      </c>
      <c r="M147" s="41" t="s">
        <v>86</v>
      </c>
      <c r="N147" s="39" t="s">
        <v>92</v>
      </c>
      <c r="O147" s="34">
        <v>58620</v>
      </c>
      <c r="P147" s="35">
        <v>3.2000000000000002E-3</v>
      </c>
      <c r="Q147" s="89">
        <v>2.3999999999999998E-3</v>
      </c>
      <c r="R147" s="37">
        <v>500</v>
      </c>
      <c r="S147" s="38">
        <v>2.5999999999999999E-3</v>
      </c>
      <c r="T147" s="36" t="s">
        <v>86</v>
      </c>
      <c r="U147" s="39"/>
      <c r="V147" s="27"/>
      <c r="W147" s="27"/>
    </row>
    <row r="148" spans="1:34" ht="13.5" x14ac:dyDescent="0.2">
      <c r="B148" s="560"/>
      <c r="C148" s="82">
        <v>15</v>
      </c>
      <c r="D148" s="79">
        <v>3</v>
      </c>
      <c r="E148" s="77" t="s">
        <v>99</v>
      </c>
      <c r="F148" s="80">
        <v>501063</v>
      </c>
      <c r="G148" s="78">
        <v>5.5999999999999999E-3</v>
      </c>
      <c r="H148" s="73">
        <v>3.3999999999999998E-3</v>
      </c>
      <c r="I148" s="74">
        <v>4000</v>
      </c>
      <c r="J148" s="75">
        <v>5.7000000000000002E-3</v>
      </c>
      <c r="K148" s="76">
        <v>3.3999999999999998E-3</v>
      </c>
      <c r="L148" s="81"/>
      <c r="M148" s="79"/>
      <c r="N148" s="77"/>
      <c r="O148" s="101"/>
      <c r="P148" s="78"/>
      <c r="Q148" s="103"/>
      <c r="R148" s="102"/>
      <c r="S148" s="75"/>
      <c r="T148" s="100"/>
      <c r="U148" s="39"/>
      <c r="V148" s="27"/>
      <c r="W148" s="27"/>
    </row>
    <row r="149" spans="1:34" ht="13.5" x14ac:dyDescent="0.2">
      <c r="C149" s="27"/>
      <c r="D149" s="27"/>
      <c r="E149" s="27"/>
      <c r="F149" s="27"/>
      <c r="G149" s="27"/>
      <c r="H149" s="27"/>
      <c r="I149" s="27"/>
      <c r="J149" s="27"/>
      <c r="K149" s="27"/>
      <c r="L149" s="27"/>
      <c r="M149" s="27"/>
      <c r="N149" s="27"/>
      <c r="O149" s="27"/>
      <c r="P149" s="27"/>
      <c r="Q149" s="27"/>
      <c r="R149" s="27"/>
      <c r="S149" s="27"/>
      <c r="T149" s="27"/>
      <c r="U149" s="27"/>
      <c r="V149" s="27"/>
      <c r="W149" s="27"/>
    </row>
    <row r="150" spans="1:34" ht="21.95" customHeight="1" x14ac:dyDescent="0.2">
      <c r="B150" s="104"/>
      <c r="C150" s="27"/>
      <c r="D150" s="27"/>
      <c r="E150" s="27"/>
      <c r="F150" s="27"/>
      <c r="G150" s="27"/>
      <c r="H150" s="27"/>
      <c r="I150" s="27"/>
      <c r="J150" s="27"/>
      <c r="K150" s="27"/>
      <c r="L150" s="27"/>
      <c r="M150" s="27"/>
      <c r="N150" s="27"/>
      <c r="O150" s="27"/>
      <c r="P150" s="27"/>
      <c r="Q150" s="27"/>
      <c r="R150" s="27"/>
      <c r="S150" s="27"/>
      <c r="T150" s="27"/>
      <c r="U150" s="27"/>
      <c r="V150" s="27"/>
      <c r="W150" s="27"/>
    </row>
    <row r="151" spans="1:34" ht="15.75" x14ac:dyDescent="0.2">
      <c r="B151" s="104" t="s">
        <v>119</v>
      </c>
      <c r="C151" s="27"/>
      <c r="D151" s="27"/>
      <c r="E151" s="27"/>
      <c r="F151" s="27"/>
      <c r="G151" s="27"/>
      <c r="H151" s="27"/>
      <c r="I151" s="27"/>
      <c r="J151" s="27"/>
      <c r="K151" s="27"/>
      <c r="L151" s="27"/>
      <c r="M151" s="27"/>
      <c r="N151" s="27"/>
      <c r="O151" s="27"/>
      <c r="P151" s="27"/>
      <c r="Q151" s="27"/>
      <c r="R151" s="27"/>
      <c r="S151" s="27"/>
      <c r="T151" s="27"/>
      <c r="U151" s="27"/>
      <c r="V151" s="27"/>
      <c r="W151" s="27"/>
    </row>
    <row r="152" spans="1:34" ht="15.75" x14ac:dyDescent="0.2">
      <c r="B152" s="104" t="s">
        <v>2</v>
      </c>
      <c r="C152" s="27"/>
      <c r="D152" s="27"/>
      <c r="E152" s="27"/>
      <c r="F152" s="27"/>
      <c r="G152" s="27"/>
      <c r="H152" s="27"/>
      <c r="I152" s="27"/>
      <c r="J152" s="27"/>
      <c r="K152" s="27"/>
      <c r="L152" s="27"/>
      <c r="M152" s="27"/>
      <c r="N152" s="27"/>
      <c r="O152" s="27"/>
      <c r="P152" s="27"/>
      <c r="Q152" s="27"/>
      <c r="R152" s="27"/>
      <c r="S152" s="27"/>
      <c r="T152" s="27"/>
      <c r="U152" s="27"/>
      <c r="V152" s="27"/>
      <c r="W152" s="27"/>
    </row>
    <row r="153" spans="1:34" ht="13.5" x14ac:dyDescent="0.2">
      <c r="B153" s="554" t="s">
        <v>120</v>
      </c>
      <c r="C153" s="192" t="s">
        <v>23</v>
      </c>
      <c r="D153" s="552" t="s">
        <v>57</v>
      </c>
      <c r="E153" s="556"/>
      <c r="F153" s="556"/>
      <c r="G153" s="557"/>
      <c r="H153" s="556" t="s">
        <v>58</v>
      </c>
      <c r="I153" s="552"/>
      <c r="J153" s="552"/>
      <c r="K153" s="552"/>
      <c r="L153" s="552" t="s">
        <v>59</v>
      </c>
      <c r="M153" s="552"/>
      <c r="N153" s="552"/>
      <c r="O153" s="552"/>
      <c r="P153" s="552" t="s">
        <v>60</v>
      </c>
      <c r="Q153" s="552"/>
      <c r="R153" s="552"/>
      <c r="S153" s="553"/>
      <c r="T153" s="552" t="s">
        <v>61</v>
      </c>
      <c r="U153" s="552"/>
      <c r="V153" s="552"/>
      <c r="W153" s="553"/>
    </row>
    <row r="154" spans="1:34" ht="13.5" x14ac:dyDescent="0.2">
      <c r="B154" s="554"/>
      <c r="C154" s="180" t="s">
        <v>121</v>
      </c>
      <c r="D154" s="169" t="s">
        <v>122</v>
      </c>
      <c r="E154" s="167" t="s">
        <v>51</v>
      </c>
      <c r="F154" s="170" t="s">
        <v>123</v>
      </c>
      <c r="G154" s="168" t="s">
        <v>51</v>
      </c>
      <c r="H154" s="169" t="s">
        <v>122</v>
      </c>
      <c r="I154" s="167" t="s">
        <v>51</v>
      </c>
      <c r="J154" s="170" t="s">
        <v>123</v>
      </c>
      <c r="K154" s="168" t="s">
        <v>51</v>
      </c>
      <c r="L154" s="169" t="s">
        <v>122</v>
      </c>
      <c r="M154" s="167" t="s">
        <v>51</v>
      </c>
      <c r="N154" s="170" t="s">
        <v>123</v>
      </c>
      <c r="O154" s="168" t="s">
        <v>51</v>
      </c>
      <c r="P154" s="169" t="s">
        <v>122</v>
      </c>
      <c r="Q154" s="167" t="s">
        <v>51</v>
      </c>
      <c r="R154" s="170" t="s">
        <v>123</v>
      </c>
      <c r="S154" s="168" t="s">
        <v>51</v>
      </c>
      <c r="T154" s="169" t="s">
        <v>122</v>
      </c>
      <c r="U154" s="167" t="s">
        <v>51</v>
      </c>
      <c r="V154" s="170" t="s">
        <v>123</v>
      </c>
      <c r="W154" s="168" t="s">
        <v>51</v>
      </c>
    </row>
    <row r="155" spans="1:34" ht="13.5" x14ac:dyDescent="0.2">
      <c r="A155" s="117"/>
      <c r="B155" s="555"/>
      <c r="C155" s="223" t="s">
        <v>124</v>
      </c>
      <c r="D155" s="204">
        <v>2300000</v>
      </c>
      <c r="E155" s="222">
        <f>74.2%</f>
        <v>0.74199999999999999</v>
      </c>
      <c r="F155" s="206">
        <v>1100000</v>
      </c>
      <c r="G155" s="219">
        <v>-4.4999999999999998E-2</v>
      </c>
      <c r="H155" s="204">
        <v>2300000</v>
      </c>
      <c r="I155" s="222">
        <f>12.8%</f>
        <v>0.128</v>
      </c>
      <c r="J155" s="206">
        <v>1400000</v>
      </c>
      <c r="K155" s="221">
        <f>24.4%</f>
        <v>0.24399999999999999</v>
      </c>
      <c r="L155" s="204">
        <v>700000</v>
      </c>
      <c r="M155" s="220">
        <v>-0.191</v>
      </c>
      <c r="N155" s="206">
        <v>450000</v>
      </c>
      <c r="O155" s="221">
        <f>0.5%</f>
        <v>5.0000000000000001E-3</v>
      </c>
      <c r="P155" s="204">
        <v>410000</v>
      </c>
      <c r="Q155" s="220">
        <v>-0.13700000000000001</v>
      </c>
      <c r="R155" s="206">
        <v>220000</v>
      </c>
      <c r="S155" s="221">
        <f>3.7%</f>
        <v>3.7000000000000005E-2</v>
      </c>
      <c r="T155" s="204">
        <v>700000</v>
      </c>
      <c r="U155" s="222">
        <f>20.4%</f>
        <v>0.20399999999999999</v>
      </c>
      <c r="V155" s="206">
        <v>190000</v>
      </c>
      <c r="W155" s="219">
        <v>-6.0999999999999999E-2</v>
      </c>
      <c r="X155" s="117"/>
      <c r="Y155" s="117"/>
      <c r="Z155" s="117"/>
      <c r="AA155" s="117"/>
      <c r="AB155" s="117"/>
      <c r="AC155" s="117"/>
      <c r="AD155" s="117"/>
      <c r="AE155" s="117"/>
      <c r="AF155" s="117"/>
      <c r="AG155" s="117"/>
      <c r="AH155" s="117"/>
    </row>
    <row r="156" spans="1:34" ht="13.5" x14ac:dyDescent="0.2">
      <c r="B156" s="20" t="s">
        <v>125</v>
      </c>
      <c r="C156" s="21"/>
      <c r="D156" s="19"/>
      <c r="E156" s="16"/>
      <c r="F156" s="17"/>
      <c r="G156" s="18"/>
      <c r="H156" s="19"/>
      <c r="I156" s="16"/>
      <c r="J156" s="17"/>
      <c r="K156" s="18"/>
      <c r="L156" s="19"/>
      <c r="M156" s="16"/>
      <c r="N156" s="17"/>
      <c r="O156" s="18"/>
      <c r="P156" s="19"/>
      <c r="Q156" s="16"/>
      <c r="R156" s="17"/>
      <c r="S156" s="18"/>
      <c r="T156" s="19"/>
      <c r="U156" s="16"/>
      <c r="V156" s="17"/>
      <c r="W156" s="18"/>
    </row>
    <row r="157" spans="1:34" ht="13.5" x14ac:dyDescent="0.2">
      <c r="B157" s="10"/>
      <c r="C157" s="15" t="s">
        <v>126</v>
      </c>
      <c r="D157" s="14">
        <v>0.1666</v>
      </c>
      <c r="E157" s="12">
        <f>D157-D191</f>
        <v>1.21E-2</v>
      </c>
      <c r="F157" s="11">
        <v>0.18310000000000001</v>
      </c>
      <c r="G157" s="13">
        <f>F157-F191</f>
        <v>5.0000000000000044E-4</v>
      </c>
      <c r="H157" s="11">
        <v>0.14249999999999999</v>
      </c>
      <c r="I157" s="12">
        <f>H157-H191</f>
        <v>3.6999999999999811E-3</v>
      </c>
      <c r="J157" s="11">
        <v>0.2087</v>
      </c>
      <c r="K157" s="12">
        <f>J157-J191</f>
        <v>1.21E-2</v>
      </c>
      <c r="L157" s="14">
        <v>0.1739</v>
      </c>
      <c r="M157" s="12">
        <f>L157-L191</f>
        <v>3.7000000000000088E-3</v>
      </c>
      <c r="N157" s="11">
        <v>0.1822</v>
      </c>
      <c r="O157" s="12">
        <f>N157-N191</f>
        <v>-9.8000000000000032E-3</v>
      </c>
      <c r="P157" s="14">
        <v>0.17050000000000001</v>
      </c>
      <c r="Q157" s="12">
        <f>P157-P191</f>
        <v>-1.1899999999999994E-2</v>
      </c>
      <c r="R157" s="11">
        <v>0.18590000000000001</v>
      </c>
      <c r="S157" s="12">
        <f>R157-R191</f>
        <v>-2.0699999999999996E-2</v>
      </c>
      <c r="T157" s="14">
        <v>0.19439999999999999</v>
      </c>
      <c r="U157" s="12">
        <f>T157-T191</f>
        <v>-1.1900000000000022E-2</v>
      </c>
      <c r="V157" s="11">
        <v>0.20150000000000001</v>
      </c>
      <c r="W157" s="13">
        <f>V157-V191</f>
        <v>-9.299999999999975E-3</v>
      </c>
    </row>
    <row r="158" spans="1:34" ht="13.5" x14ac:dyDescent="0.2">
      <c r="B158" s="10"/>
      <c r="C158" s="15" t="s">
        <v>127</v>
      </c>
      <c r="D158" s="14">
        <v>0.83340000000000003</v>
      </c>
      <c r="E158" s="12">
        <f>D158-D192</f>
        <v>-1.21E-2</v>
      </c>
      <c r="F158" s="11">
        <v>0.81689999999999996</v>
      </c>
      <c r="G158" s="13">
        <f>F158-F192</f>
        <v>-5.0000000000005596E-4</v>
      </c>
      <c r="H158" s="11">
        <v>0.85750000000000004</v>
      </c>
      <c r="I158" s="12">
        <f>H158-H192</f>
        <v>-3.6999999999999256E-3</v>
      </c>
      <c r="J158" s="11">
        <v>0.7913</v>
      </c>
      <c r="K158" s="12">
        <f>J158-J192</f>
        <v>-1.21E-2</v>
      </c>
      <c r="L158" s="14">
        <v>0.82609999999999995</v>
      </c>
      <c r="M158" s="12">
        <f>L158-L192</f>
        <v>-3.7000000000000366E-3</v>
      </c>
      <c r="N158" s="11">
        <v>0.81779999999999997</v>
      </c>
      <c r="O158" s="12">
        <f>N158-N192</f>
        <v>9.7999999999999199E-3</v>
      </c>
      <c r="P158" s="14">
        <v>0.82950000000000002</v>
      </c>
      <c r="Q158" s="12">
        <f>P158-P192</f>
        <v>1.1900000000000022E-2</v>
      </c>
      <c r="R158" s="11">
        <v>0.81410000000000005</v>
      </c>
      <c r="S158" s="12">
        <f>R158-R192</f>
        <v>2.0700000000000052E-2</v>
      </c>
      <c r="T158" s="14">
        <v>0.80559999999999998</v>
      </c>
      <c r="U158" s="12">
        <f>T158-T192</f>
        <v>1.1900000000000022E-2</v>
      </c>
      <c r="V158" s="11">
        <v>0.79849999999999999</v>
      </c>
      <c r="W158" s="13">
        <f>V158-V192</f>
        <v>9.299999999999975E-3</v>
      </c>
    </row>
    <row r="159" spans="1:34" ht="13.5" x14ac:dyDescent="0.2">
      <c r="B159" s="20" t="s">
        <v>128</v>
      </c>
      <c r="C159" s="45"/>
      <c r="D159" s="19"/>
      <c r="E159" s="16"/>
      <c r="F159" s="17"/>
      <c r="G159" s="18"/>
      <c r="H159" s="19"/>
      <c r="I159" s="16"/>
      <c r="J159" s="17"/>
      <c r="K159" s="18"/>
      <c r="L159" s="19"/>
      <c r="M159" s="16"/>
      <c r="N159" s="17"/>
      <c r="O159" s="18"/>
      <c r="P159" s="19"/>
      <c r="Q159" s="16"/>
      <c r="R159" s="17"/>
      <c r="S159" s="18"/>
      <c r="T159" s="19"/>
      <c r="U159" s="16"/>
      <c r="V159" s="17"/>
      <c r="W159" s="18"/>
    </row>
    <row r="160" spans="1:34" ht="13.5" x14ac:dyDescent="0.2">
      <c r="B160" s="10"/>
      <c r="C160" s="15" t="s">
        <v>129</v>
      </c>
      <c r="D160" s="14">
        <v>0.3997</v>
      </c>
      <c r="E160" s="12">
        <f>D160-D194</f>
        <v>-8.900000000000019E-3</v>
      </c>
      <c r="F160" s="11">
        <v>0.46960000000000002</v>
      </c>
      <c r="G160" s="13">
        <f>F160-F194</f>
        <v>1.7600000000000005E-2</v>
      </c>
      <c r="H160" s="11">
        <v>0.34789999999999999</v>
      </c>
      <c r="I160" s="12">
        <f>H160-H194</f>
        <v>2.2799999999999987E-2</v>
      </c>
      <c r="J160" s="11">
        <v>0.40860000000000002</v>
      </c>
      <c r="K160" s="12">
        <f>J160-J194</f>
        <v>4.3800000000000006E-2</v>
      </c>
      <c r="L160" s="14">
        <v>0.26190000000000002</v>
      </c>
      <c r="M160" s="12">
        <f>L160-L194</f>
        <v>6.9000000000000172E-3</v>
      </c>
      <c r="N160" s="11">
        <v>0.2928</v>
      </c>
      <c r="O160" s="12">
        <f>N160-N194</f>
        <v>1.3500000000000012E-2</v>
      </c>
      <c r="P160" s="14">
        <v>0.21590000000000001</v>
      </c>
      <c r="Q160" s="12">
        <f>P160-P194</f>
        <v>3.8200000000000012E-2</v>
      </c>
      <c r="R160" s="11">
        <v>0.2366</v>
      </c>
      <c r="S160" s="12">
        <f>R160-R194</f>
        <v>2.7200000000000002E-2</v>
      </c>
      <c r="T160" s="14">
        <v>0.18920000000000001</v>
      </c>
      <c r="U160" s="12">
        <f>T160-T194</f>
        <v>3.7599999999999995E-2</v>
      </c>
      <c r="V160" s="11">
        <v>0.18609999999999999</v>
      </c>
      <c r="W160" s="13">
        <f>V160-V194</f>
        <v>1.4499999999999985E-2</v>
      </c>
    </row>
    <row r="161" spans="2:23" ht="13.5" x14ac:dyDescent="0.2">
      <c r="B161" s="10"/>
      <c r="C161" s="15" t="s">
        <v>130</v>
      </c>
      <c r="D161" s="14">
        <v>0.30890000000000001</v>
      </c>
      <c r="E161" s="12">
        <f>D161-D195</f>
        <v>-1.9000000000000128E-3</v>
      </c>
      <c r="F161" s="11">
        <v>0.2611</v>
      </c>
      <c r="G161" s="13">
        <f>F161-F195</f>
        <v>-1.5400000000000025E-2</v>
      </c>
      <c r="H161" s="11">
        <v>0.33800000000000002</v>
      </c>
      <c r="I161" s="12">
        <f>H161-H195</f>
        <v>-5.0000000000000044E-3</v>
      </c>
      <c r="J161" s="11">
        <v>0.2757</v>
      </c>
      <c r="K161" s="12">
        <f>J161-J195</f>
        <v>-2.0899999999999974E-2</v>
      </c>
      <c r="L161" s="14">
        <v>0.32879999999999998</v>
      </c>
      <c r="M161" s="12">
        <f>L161-L195</f>
        <v>3.1999999999999806E-3</v>
      </c>
      <c r="N161" s="11">
        <v>0.30199999999999999</v>
      </c>
      <c r="O161" s="12">
        <f>N161-N195</f>
        <v>-6.5999999999999948E-3</v>
      </c>
      <c r="P161" s="14">
        <v>0.31659999999999999</v>
      </c>
      <c r="Q161" s="12">
        <f>P161-P195</f>
        <v>1.7999999999999683E-3</v>
      </c>
      <c r="R161" s="11">
        <v>0.31530000000000002</v>
      </c>
      <c r="S161" s="12">
        <f>R161-R195</f>
        <v>2.1000000000000463E-3</v>
      </c>
      <c r="T161" s="14">
        <v>0.30740000000000001</v>
      </c>
      <c r="U161" s="12">
        <f>T161-T195</f>
        <v>1.3300000000000034E-2</v>
      </c>
      <c r="V161" s="11">
        <v>0.30399999999999999</v>
      </c>
      <c r="W161" s="13">
        <f>V161-V195</f>
        <v>6.7999999999999727E-3</v>
      </c>
    </row>
    <row r="162" spans="2:23" ht="13.5" x14ac:dyDescent="0.2">
      <c r="B162" s="10"/>
      <c r="C162" s="15" t="s">
        <v>131</v>
      </c>
      <c r="D162" s="14">
        <v>0.13320000000000001</v>
      </c>
      <c r="E162" s="12">
        <f>D162-D196</f>
        <v>-1.0999999999999899E-3</v>
      </c>
      <c r="F162" s="11">
        <v>0.114</v>
      </c>
      <c r="G162" s="13">
        <f>F162-F196</f>
        <v>-5.2999999999999992E-3</v>
      </c>
      <c r="H162" s="11">
        <v>0.15190000000000001</v>
      </c>
      <c r="I162" s="12">
        <f>H162-H196</f>
        <v>-1.1899999999999994E-2</v>
      </c>
      <c r="J162" s="11">
        <v>0.13639999999999999</v>
      </c>
      <c r="K162" s="12">
        <f>J162-J196</f>
        <v>-1.3500000000000012E-2</v>
      </c>
      <c r="L162" s="14">
        <v>0.187</v>
      </c>
      <c r="M162" s="12">
        <f>L162-L196</f>
        <v>-1.0500000000000009E-2</v>
      </c>
      <c r="N162" s="11">
        <v>0.17749999999999999</v>
      </c>
      <c r="O162" s="12">
        <f>N162-N196</f>
        <v>-7.2000000000000119E-3</v>
      </c>
      <c r="P162" s="14">
        <v>0.20300000000000001</v>
      </c>
      <c r="Q162" s="12">
        <f>P162-P196</f>
        <v>-1.9599999999999979E-2</v>
      </c>
      <c r="R162" s="11">
        <v>0.1976</v>
      </c>
      <c r="S162" s="12">
        <f>R162-R196</f>
        <v>-1.2300000000000005E-2</v>
      </c>
      <c r="T162" s="14">
        <v>0.21920000000000001</v>
      </c>
      <c r="U162" s="12">
        <f>T162-T196</f>
        <v>-1.319999999999999E-2</v>
      </c>
      <c r="V162" s="11">
        <v>0.21690000000000001</v>
      </c>
      <c r="W162" s="13">
        <f>V162-V196</f>
        <v>-3.7999999999999978E-3</v>
      </c>
    </row>
    <row r="163" spans="2:23" ht="13.5" x14ac:dyDescent="0.2">
      <c r="B163" s="10"/>
      <c r="C163" s="15" t="s">
        <v>132</v>
      </c>
      <c r="D163" s="14">
        <v>6.1499999999999999E-2</v>
      </c>
      <c r="E163" s="12">
        <f>D163-D197</f>
        <v>3.4000000000000002E-3</v>
      </c>
      <c r="F163" s="11">
        <v>5.8000000000000003E-2</v>
      </c>
      <c r="G163" s="13">
        <f>F163-F197</f>
        <v>-1.4999999999999944E-3</v>
      </c>
      <c r="H163" s="11">
        <v>7.0599999999999996E-2</v>
      </c>
      <c r="I163" s="12">
        <f>H163-H197</f>
        <v>-5.9000000000000025E-3</v>
      </c>
      <c r="J163" s="11">
        <v>7.1999999999999995E-2</v>
      </c>
      <c r="K163" s="12">
        <f>J163-J197</f>
        <v>-5.9000000000000025E-3</v>
      </c>
      <c r="L163" s="14">
        <v>0.10059999999999999</v>
      </c>
      <c r="M163" s="12">
        <f>L163-L197</f>
        <v>-5.1000000000000073E-3</v>
      </c>
      <c r="N163" s="11">
        <v>9.5799999999999996E-2</v>
      </c>
      <c r="O163" s="12">
        <f>N163-N197</f>
        <v>-3.4000000000000002E-3</v>
      </c>
      <c r="P163" s="14">
        <v>0.1148</v>
      </c>
      <c r="Q163" s="12">
        <f>P163-P197</f>
        <v>-1.2299999999999991E-2</v>
      </c>
      <c r="R163" s="11">
        <v>0.1076</v>
      </c>
      <c r="S163" s="12">
        <f>R163-R197</f>
        <v>-6.4999999999999919E-3</v>
      </c>
      <c r="T163" s="14">
        <v>0.12709999999999999</v>
      </c>
      <c r="U163" s="12">
        <f>T163-T197</f>
        <v>-1.4000000000000012E-2</v>
      </c>
      <c r="V163" s="11">
        <v>0.12520000000000001</v>
      </c>
      <c r="W163" s="13">
        <f>V163-V197</f>
        <v>-6.5999999999999948E-3</v>
      </c>
    </row>
    <row r="164" spans="2:23" ht="13.5" x14ac:dyDescent="0.2">
      <c r="B164" s="10"/>
      <c r="C164" s="15" t="s">
        <v>133</v>
      </c>
      <c r="D164" s="14">
        <v>9.6699999999999994E-2</v>
      </c>
      <c r="E164" s="12">
        <f>D164-D198</f>
        <v>8.5999999999999965E-3</v>
      </c>
      <c r="F164" s="11">
        <v>9.7299999999999998E-2</v>
      </c>
      <c r="G164" s="13">
        <f>F164-F198</f>
        <v>4.500000000000004E-3</v>
      </c>
      <c r="H164" s="11">
        <v>9.1600000000000001E-2</v>
      </c>
      <c r="I164" s="12">
        <f>H164-H198</f>
        <v>-1.0000000000000286E-4</v>
      </c>
      <c r="J164" s="11">
        <v>0.1074</v>
      </c>
      <c r="K164" s="12">
        <f>J164-J198</f>
        <v>-3.4000000000000002E-3</v>
      </c>
      <c r="L164" s="14">
        <v>0.1217</v>
      </c>
      <c r="M164" s="12">
        <f>L164-L198</f>
        <v>5.400000000000002E-3</v>
      </c>
      <c r="N164" s="11">
        <v>0.13189999999999999</v>
      </c>
      <c r="O164" s="12">
        <f>N164-N198</f>
        <v>3.6999999999999811E-3</v>
      </c>
      <c r="P164" s="14">
        <v>0.14960000000000001</v>
      </c>
      <c r="Q164" s="12">
        <f>P164-P198</f>
        <v>-8.1999999999999851E-3</v>
      </c>
      <c r="R164" s="11">
        <v>0.14299999999999999</v>
      </c>
      <c r="S164" s="12">
        <f>R164-R198</f>
        <v>-1.0500000000000009E-2</v>
      </c>
      <c r="T164" s="14">
        <v>0.157</v>
      </c>
      <c r="U164" s="12">
        <f>T164-T198</f>
        <v>-2.3799999999999988E-2</v>
      </c>
      <c r="V164" s="11">
        <v>0.16769999999999999</v>
      </c>
      <c r="W164" s="13">
        <f>V164-V198</f>
        <v>-1.0900000000000021E-2</v>
      </c>
    </row>
    <row r="165" spans="2:23" ht="13.5" x14ac:dyDescent="0.2">
      <c r="B165" s="20" t="s">
        <v>134</v>
      </c>
      <c r="C165" s="45"/>
      <c r="D165" s="19"/>
      <c r="E165" s="16"/>
      <c r="F165" s="17"/>
      <c r="G165" s="18"/>
      <c r="H165" s="19"/>
      <c r="I165" s="16"/>
      <c r="J165" s="17"/>
      <c r="K165" s="18"/>
      <c r="L165" s="19"/>
      <c r="M165" s="16"/>
      <c r="N165" s="17"/>
      <c r="O165" s="18"/>
      <c r="P165" s="19"/>
      <c r="Q165" s="16"/>
      <c r="R165" s="17"/>
      <c r="S165" s="18"/>
      <c r="T165" s="19"/>
      <c r="U165" s="16"/>
      <c r="V165" s="17"/>
      <c r="W165" s="18"/>
    </row>
    <row r="166" spans="2:23" ht="13.5" x14ac:dyDescent="0.2">
      <c r="B166" s="10"/>
      <c r="C166" s="15">
        <v>1</v>
      </c>
      <c r="D166" s="14">
        <v>0.1638</v>
      </c>
      <c r="E166" s="12">
        <f>D166-D200</f>
        <v>6.2000000000000111E-3</v>
      </c>
      <c r="F166" s="11">
        <v>0.1202</v>
      </c>
      <c r="G166" s="46">
        <f>F166-F200</f>
        <v>-3.9999999999999758E-4</v>
      </c>
      <c r="H166" s="11">
        <v>0.17399999999999999</v>
      </c>
      <c r="I166" s="12">
        <f>H166-H200</f>
        <v>7.0999999999999952E-3</v>
      </c>
      <c r="J166" s="11">
        <v>0.1389</v>
      </c>
      <c r="K166" s="12">
        <f>J166-J200</f>
        <v>-6.8000000000000005E-3</v>
      </c>
      <c r="L166" s="14">
        <v>0.18990000000000001</v>
      </c>
      <c r="M166" s="12">
        <f>L166-L200</f>
        <v>1.6500000000000015E-2</v>
      </c>
      <c r="N166" s="11">
        <v>0.16489999999999999</v>
      </c>
      <c r="O166" s="12">
        <f>N166-N200</f>
        <v>5.5999999999999939E-3</v>
      </c>
      <c r="P166" s="14">
        <v>0.2235</v>
      </c>
      <c r="Q166" s="12">
        <f>P166-P200</f>
        <v>2.5999999999999912E-3</v>
      </c>
      <c r="R166" s="11">
        <v>0.18429999999999999</v>
      </c>
      <c r="S166" s="12">
        <f>R166-R200</f>
        <v>3.1999999999999806E-3</v>
      </c>
      <c r="T166" s="14">
        <v>0.24349999999999999</v>
      </c>
      <c r="U166" s="12">
        <f>T166-T200</f>
        <v>-8.0999999999999961E-3</v>
      </c>
      <c r="V166" s="11">
        <v>0.215</v>
      </c>
      <c r="W166" s="13">
        <f>V166-V200</f>
        <v>3.7000000000000088E-3</v>
      </c>
    </row>
    <row r="167" spans="2:23" ht="13.5" x14ac:dyDescent="0.2">
      <c r="B167" s="10"/>
      <c r="C167" s="15">
        <v>2</v>
      </c>
      <c r="D167" s="14">
        <v>0.36080000000000001</v>
      </c>
      <c r="E167" s="166">
        <f>D167-D201</f>
        <v>-2.9999999999996696E-4</v>
      </c>
      <c r="F167" s="11">
        <v>0.3639</v>
      </c>
      <c r="G167" s="13">
        <f>F167-F201</f>
        <v>-1.6999999999999793E-3</v>
      </c>
      <c r="H167" s="11">
        <v>0.36159999999999998</v>
      </c>
      <c r="I167" s="166">
        <f>H167-H201</f>
        <v>-2.0000000000003348E-4</v>
      </c>
      <c r="J167" s="11">
        <v>0.37580000000000002</v>
      </c>
      <c r="K167" s="12">
        <f>J167-J201</f>
        <v>-5.6999999999999829E-3</v>
      </c>
      <c r="L167" s="14">
        <v>0.36109999999999998</v>
      </c>
      <c r="M167" s="12">
        <f>L167-L201</f>
        <v>2.8999999999999582E-3</v>
      </c>
      <c r="N167" s="11">
        <v>0.38719999999999999</v>
      </c>
      <c r="O167" s="12">
        <f>N167-N201</f>
        <v>-1.2000000000000344E-3</v>
      </c>
      <c r="P167" s="14">
        <v>0.36449999999999999</v>
      </c>
      <c r="Q167" s="12">
        <f>P167-P201</f>
        <v>-1.8000000000000238E-3</v>
      </c>
      <c r="R167" s="11">
        <v>0.3886</v>
      </c>
      <c r="S167" s="12">
        <f>R167-R201</f>
        <v>-5.7999999999999718E-3</v>
      </c>
      <c r="T167" s="14">
        <v>0.35649999999999998</v>
      </c>
      <c r="U167" s="12">
        <f>T167-T201</f>
        <v>-2.0999999999999908E-3</v>
      </c>
      <c r="V167" s="11">
        <v>0.38469999999999999</v>
      </c>
      <c r="W167" s="13">
        <f>V167-V201</f>
        <v>-1.0999999999999899E-3</v>
      </c>
    </row>
    <row r="168" spans="2:23" ht="13.5" x14ac:dyDescent="0.2">
      <c r="B168" s="10"/>
      <c r="C168" s="15">
        <v>3</v>
      </c>
      <c r="D168" s="14">
        <v>0.1961</v>
      </c>
      <c r="E168" s="12">
        <f>D168-D202</f>
        <v>-3.0999999999999917E-3</v>
      </c>
      <c r="F168" s="11">
        <v>0.1918</v>
      </c>
      <c r="G168" s="13">
        <f>F168-F202</f>
        <v>5.0000000000000044E-4</v>
      </c>
      <c r="H168" s="11">
        <v>0.19070000000000001</v>
      </c>
      <c r="I168" s="12">
        <f>H168-H202</f>
        <v>-3.0999999999999917E-3</v>
      </c>
      <c r="J168" s="11">
        <v>0.18360000000000001</v>
      </c>
      <c r="K168" s="12">
        <f>J168-J202</f>
        <v>3.2000000000000084E-3</v>
      </c>
      <c r="L168" s="14">
        <v>0.18529999999999999</v>
      </c>
      <c r="M168" s="12">
        <f>L168-L202</f>
        <v>-4.6000000000000207E-3</v>
      </c>
      <c r="N168" s="11">
        <v>0.17610000000000001</v>
      </c>
      <c r="O168" s="12">
        <f>N168-N202</f>
        <v>-9.9999999999988987E-5</v>
      </c>
      <c r="P168" s="14">
        <v>0.17829999999999999</v>
      </c>
      <c r="Q168" s="12">
        <f>P168-P202</f>
        <v>-1.3000000000000234E-3</v>
      </c>
      <c r="R168" s="11">
        <v>0.1721</v>
      </c>
      <c r="S168" s="12">
        <f>R168-R202</f>
        <v>2.2000000000000075E-3</v>
      </c>
      <c r="T168" s="14">
        <v>0.17469999999999999</v>
      </c>
      <c r="U168" s="12">
        <f>T168-T202</f>
        <v>3.5999999999999921E-3</v>
      </c>
      <c r="V168" s="11">
        <v>0.1671</v>
      </c>
      <c r="W168" s="13">
        <f>V168-V202</f>
        <v>1.0000000000000009E-3</v>
      </c>
    </row>
    <row r="169" spans="2:23" ht="13.5" x14ac:dyDescent="0.2">
      <c r="B169" s="10"/>
      <c r="C169" s="15">
        <v>4</v>
      </c>
      <c r="D169" s="14">
        <v>8.6599999999999996E-2</v>
      </c>
      <c r="E169" s="12">
        <f>D169-D203</f>
        <v>-1.3000000000000095E-3</v>
      </c>
      <c r="F169" s="11">
        <v>9.5799999999999996E-2</v>
      </c>
      <c r="G169" s="13">
        <f>F169-F203</f>
        <v>-3.9999999999999758E-4</v>
      </c>
      <c r="H169" s="11">
        <v>8.2199999999999995E-2</v>
      </c>
      <c r="I169" s="12">
        <f>H169-H203</f>
        <v>-1.3999999999999985E-3</v>
      </c>
      <c r="J169" s="11">
        <v>8.7900000000000006E-2</v>
      </c>
      <c r="K169" s="12">
        <f>J169-J203</f>
        <v>1.4000000000000123E-3</v>
      </c>
      <c r="L169" s="14">
        <v>7.7100000000000002E-2</v>
      </c>
      <c r="M169" s="12">
        <f>L169-L203</f>
        <v>-4.1999999999999954E-3</v>
      </c>
      <c r="N169" s="11">
        <v>8.1299999999999997E-2</v>
      </c>
      <c r="O169" s="12">
        <f>N169-N203</f>
        <v>-8.0000000000000904E-4</v>
      </c>
      <c r="P169" s="14">
        <v>7.0800000000000002E-2</v>
      </c>
      <c r="Q169" s="12">
        <f>P169-P203</f>
        <v>0</v>
      </c>
      <c r="R169" s="11">
        <v>7.5999999999999998E-2</v>
      </c>
      <c r="S169" s="12">
        <f>R169-R203</f>
        <v>1.0000000000000286E-4</v>
      </c>
      <c r="T169" s="14">
        <v>6.9699999999999998E-2</v>
      </c>
      <c r="U169" s="12">
        <f>T169-T203</f>
        <v>2.5000000000000022E-3</v>
      </c>
      <c r="V169" s="11">
        <v>7.0000000000000007E-2</v>
      </c>
      <c r="W169" s="13">
        <f>V169-V203</f>
        <v>-1.3999999999999985E-3</v>
      </c>
    </row>
    <row r="170" spans="2:23" ht="13.5" x14ac:dyDescent="0.2">
      <c r="B170" s="10"/>
      <c r="C170" s="15" t="s">
        <v>135</v>
      </c>
      <c r="D170" s="14">
        <v>0.19270000000000001</v>
      </c>
      <c r="E170" s="12">
        <f>D170-D204</f>
        <v>-1.5000000000000013E-3</v>
      </c>
      <c r="F170" s="11">
        <v>0.2283</v>
      </c>
      <c r="G170" s="13">
        <f>F170-F204</f>
        <v>2.0000000000000018E-3</v>
      </c>
      <c r="H170" s="11">
        <v>0.1915</v>
      </c>
      <c r="I170" s="12">
        <f>H170-H204</f>
        <v>-2.3999999999999855E-3</v>
      </c>
      <c r="J170" s="11">
        <v>0.21390000000000001</v>
      </c>
      <c r="K170" s="12">
        <f>J170-J204</f>
        <v>8.0000000000000071E-3</v>
      </c>
      <c r="L170" s="14">
        <v>0.1865</v>
      </c>
      <c r="M170" s="12">
        <f>L170-L204</f>
        <v>-1.0699999999999987E-2</v>
      </c>
      <c r="N170" s="11">
        <v>0.19059999999999999</v>
      </c>
      <c r="O170" s="12">
        <f>N170-N204</f>
        <v>-3.5000000000000031E-3</v>
      </c>
      <c r="P170" s="14">
        <v>0.16289999999999999</v>
      </c>
      <c r="Q170" s="12">
        <f>P170-P204</f>
        <v>5.0000000000000044E-4</v>
      </c>
      <c r="R170" s="11">
        <v>0.17899999999999999</v>
      </c>
      <c r="S170" s="12">
        <f>R170-R204</f>
        <v>3.999999999999837E-4</v>
      </c>
      <c r="T170" s="14">
        <v>0.15559999999999999</v>
      </c>
      <c r="U170" s="12">
        <f>T170-T204</f>
        <v>3.9999999999999758E-3</v>
      </c>
      <c r="V170" s="11">
        <v>0.16320000000000001</v>
      </c>
      <c r="W170" s="13">
        <f>V170-V204</f>
        <v>-2.1999999999999797E-3</v>
      </c>
    </row>
    <row r="171" spans="2:23" ht="13.5" x14ac:dyDescent="0.2">
      <c r="B171" s="20" t="s">
        <v>136</v>
      </c>
      <c r="C171" s="45"/>
      <c r="D171" s="19"/>
      <c r="E171" s="16"/>
      <c r="F171" s="17"/>
      <c r="G171" s="18"/>
      <c r="H171" s="19"/>
      <c r="I171" s="16"/>
      <c r="J171" s="17"/>
      <c r="K171" s="18"/>
      <c r="L171" s="19"/>
      <c r="M171" s="16"/>
      <c r="N171" s="17"/>
      <c r="O171" s="18"/>
      <c r="P171" s="19"/>
      <c r="Q171" s="16"/>
      <c r="R171" s="17"/>
      <c r="S171" s="18"/>
      <c r="T171" s="19"/>
      <c r="U171" s="16"/>
      <c r="V171" s="17"/>
      <c r="W171" s="18"/>
    </row>
    <row r="172" spans="2:23" ht="13.5" x14ac:dyDescent="0.2">
      <c r="B172" s="10"/>
      <c r="C172" s="15" t="s">
        <v>137</v>
      </c>
      <c r="D172" s="14">
        <v>0.16789999999999999</v>
      </c>
      <c r="E172" s="12">
        <f>D172-D206</f>
        <v>2.5000000000000022E-3</v>
      </c>
      <c r="F172" s="11">
        <v>0.20519999999999999</v>
      </c>
      <c r="G172" s="13">
        <f>F172-F206</f>
        <v>1.479999999999998E-2</v>
      </c>
      <c r="H172" s="11">
        <v>9.64E-2</v>
      </c>
      <c r="I172" s="12">
        <f>H172-H206</f>
        <v>-4.0000000000000036E-3</v>
      </c>
      <c r="J172" s="11">
        <v>0.1361</v>
      </c>
      <c r="K172" s="12">
        <f>J172-J206</f>
        <v>2.0199999999999996E-2</v>
      </c>
      <c r="L172" s="14">
        <v>6.9099999999999995E-2</v>
      </c>
      <c r="M172" s="12">
        <f>L172-L206</f>
        <v>-2.4500000000000008E-2</v>
      </c>
      <c r="N172" s="11">
        <v>7.51E-2</v>
      </c>
      <c r="O172" s="12">
        <f>N172-N206</f>
        <v>-1.21E-2</v>
      </c>
      <c r="P172" s="14">
        <v>4.5199999999999997E-2</v>
      </c>
      <c r="Q172" s="12">
        <f>P172-P206</f>
        <v>-1.0700000000000001E-2</v>
      </c>
      <c r="R172" s="11">
        <v>5.45E-2</v>
      </c>
      <c r="S172" s="12">
        <f>R172-R206</f>
        <v>-1.2799999999999999E-2</v>
      </c>
      <c r="T172" s="14">
        <v>4.6199999999999998E-2</v>
      </c>
      <c r="U172" s="12">
        <f>T172-T206</f>
        <v>-5.5000000000000049E-3</v>
      </c>
      <c r="V172" s="11">
        <v>4.4699999999999997E-2</v>
      </c>
      <c r="W172" s="13">
        <f>V172-V206</f>
        <v>-1.2800000000000006E-2</v>
      </c>
    </row>
    <row r="173" spans="2:23" ht="13.5" x14ac:dyDescent="0.2">
      <c r="B173" s="10"/>
      <c r="C173" s="15" t="s">
        <v>138</v>
      </c>
      <c r="D173" s="14">
        <v>0.29289999999999999</v>
      </c>
      <c r="E173" s="12">
        <f>D173-D207</f>
        <v>-1.5000000000000013E-3</v>
      </c>
      <c r="F173" s="11">
        <v>0.32829999999999998</v>
      </c>
      <c r="G173" s="13">
        <f>F173-F207</f>
        <v>2.7999999999999692E-3</v>
      </c>
      <c r="H173" s="11">
        <v>0.24610000000000001</v>
      </c>
      <c r="I173" s="12">
        <f>H173-H207</f>
        <v>3.8000000000000256E-3</v>
      </c>
      <c r="J173" s="11">
        <v>0.28160000000000002</v>
      </c>
      <c r="K173" s="12">
        <f>J173-J207</f>
        <v>2.3699999999999999E-2</v>
      </c>
      <c r="L173" s="14">
        <v>0.19</v>
      </c>
      <c r="M173" s="12">
        <f>L173-L207</f>
        <v>-1.319999999999999E-2</v>
      </c>
      <c r="N173" s="11">
        <v>0.19370000000000001</v>
      </c>
      <c r="O173" s="12">
        <f>N173-N207</f>
        <v>-1.1099999999999999E-2</v>
      </c>
      <c r="P173" s="14">
        <v>0.13439999999999999</v>
      </c>
      <c r="Q173" s="12">
        <f>P173-P207</f>
        <v>-3.7999999999999978E-3</v>
      </c>
      <c r="R173" s="11">
        <v>0.15310000000000001</v>
      </c>
      <c r="S173" s="12">
        <f>R173-R207</f>
        <v>-4.0999999999999925E-3</v>
      </c>
      <c r="T173" s="14">
        <v>0.1358</v>
      </c>
      <c r="U173" s="12">
        <f>T173-T207</f>
        <v>1.6E-2</v>
      </c>
      <c r="V173" s="11">
        <v>0.1133</v>
      </c>
      <c r="W173" s="13">
        <f>V173-V207</f>
        <v>-1.6799999999999995E-2</v>
      </c>
    </row>
    <row r="174" spans="2:23" ht="13.5" x14ac:dyDescent="0.2">
      <c r="B174" s="10"/>
      <c r="C174" s="15" t="s">
        <v>139</v>
      </c>
      <c r="D174" s="14">
        <v>0.26079999999999998</v>
      </c>
      <c r="E174" s="12">
        <f>D174-D208</f>
        <v>-1.6000000000000458E-3</v>
      </c>
      <c r="F174" s="11">
        <v>0.25209999999999999</v>
      </c>
      <c r="G174" s="13">
        <f>F174-F208</f>
        <v>-7.4000000000000177E-3</v>
      </c>
      <c r="H174" s="11">
        <v>0.27360000000000001</v>
      </c>
      <c r="I174" s="12">
        <f>H174-H208</f>
        <v>2.7000000000000357E-3</v>
      </c>
      <c r="J174" s="11">
        <v>0.2636</v>
      </c>
      <c r="K174" s="12">
        <f>J174-J208</f>
        <v>-2.5999999999999912E-3</v>
      </c>
      <c r="L174" s="14">
        <v>0.2505</v>
      </c>
      <c r="M174" s="12">
        <f>L174-L208</f>
        <v>6.8000000000000005E-3</v>
      </c>
      <c r="N174" s="11">
        <v>0.25259999999999999</v>
      </c>
      <c r="O174" s="12">
        <f>N174-N208</f>
        <v>2.4000000000000132E-3</v>
      </c>
      <c r="P174" s="14">
        <v>0.21870000000000001</v>
      </c>
      <c r="Q174" s="12">
        <f>P174-P208</f>
        <v>7.2000000000000119E-3</v>
      </c>
      <c r="R174" s="11">
        <v>0.23069999999999999</v>
      </c>
      <c r="S174" s="12">
        <f>R174-R208</f>
        <v>2.9999999999999749E-3</v>
      </c>
      <c r="T174" s="14">
        <v>0.19350000000000001</v>
      </c>
      <c r="U174" s="12">
        <f>T174-T208</f>
        <v>1.4899999999999997E-2</v>
      </c>
      <c r="V174" s="11">
        <v>0.1923</v>
      </c>
      <c r="W174" s="13">
        <f>V174-V208</f>
        <v>-1.5000000000000013E-3</v>
      </c>
    </row>
    <row r="175" spans="2:23" ht="13.5" x14ac:dyDescent="0.2">
      <c r="B175" s="10"/>
      <c r="C175" s="15" t="s">
        <v>140</v>
      </c>
      <c r="D175" s="14">
        <v>0.17960000000000001</v>
      </c>
      <c r="E175" s="12">
        <f>D175-D209</f>
        <v>-2.0999999999999908E-3</v>
      </c>
      <c r="F175" s="11">
        <v>0.14899999999999999</v>
      </c>
      <c r="G175" s="13">
        <f>F175-F209</f>
        <v>-7.5999999999999956E-3</v>
      </c>
      <c r="H175" s="11">
        <v>0.22900000000000001</v>
      </c>
      <c r="I175" s="12">
        <f>H175-H209</f>
        <v>-8.9999999999998415E-4</v>
      </c>
      <c r="J175" s="11">
        <v>0.19989999999999999</v>
      </c>
      <c r="K175" s="12">
        <f>J175-J209</f>
        <v>-1.9500000000000017E-2</v>
      </c>
      <c r="L175" s="14">
        <v>0.26090000000000002</v>
      </c>
      <c r="M175" s="12">
        <f>L175-L209</f>
        <v>1.7700000000000021E-2</v>
      </c>
      <c r="N175" s="11">
        <v>0.26129999999999998</v>
      </c>
      <c r="O175" s="12">
        <f>N175-N209</f>
        <v>1.1799999999999977E-2</v>
      </c>
      <c r="P175" s="14">
        <v>0.27910000000000001</v>
      </c>
      <c r="Q175" s="12">
        <f>P175-P209</f>
        <v>1.0099999999999998E-2</v>
      </c>
      <c r="R175" s="11">
        <v>0.27410000000000001</v>
      </c>
      <c r="S175" s="12">
        <f>R175-R209</f>
        <v>5.5000000000000049E-3</v>
      </c>
      <c r="T175" s="14">
        <v>0.2485</v>
      </c>
      <c r="U175" s="12">
        <f>T175-T209</f>
        <v>2.0000000000000018E-3</v>
      </c>
      <c r="V175" s="11">
        <v>0.27260000000000001</v>
      </c>
      <c r="W175" s="13">
        <f>V175-V209</f>
        <v>1.5400000000000025E-2</v>
      </c>
    </row>
    <row r="176" spans="2:23" ht="13.5" x14ac:dyDescent="0.2">
      <c r="B176" s="10"/>
      <c r="C176" s="15" t="s">
        <v>141</v>
      </c>
      <c r="D176" s="14">
        <v>9.8799999999999999E-2</v>
      </c>
      <c r="E176" s="12">
        <f>D176-D210</f>
        <v>2.6000000000000051E-3</v>
      </c>
      <c r="F176" s="11">
        <v>6.54E-2</v>
      </c>
      <c r="G176" s="13">
        <f>F176-F210</f>
        <v>-2.5000000000000022E-3</v>
      </c>
      <c r="H176" s="11">
        <v>0.15479999999999999</v>
      </c>
      <c r="I176" s="12">
        <f>H176-H210</f>
        <v>-1.6000000000000181E-3</v>
      </c>
      <c r="J176" s="11">
        <v>0.1188</v>
      </c>
      <c r="K176" s="12">
        <f>J176-J210</f>
        <v>-2.18E-2</v>
      </c>
      <c r="L176" s="14">
        <v>0.2296</v>
      </c>
      <c r="M176" s="12">
        <f>L176-L210</f>
        <v>1.319999999999999E-2</v>
      </c>
      <c r="N176" s="11">
        <v>0.21729999999999999</v>
      </c>
      <c r="O176" s="12">
        <f>N176-N210</f>
        <v>8.9999999999999802E-3</v>
      </c>
      <c r="P176" s="14">
        <v>0.3226</v>
      </c>
      <c r="Q176" s="12">
        <f>P176-P210</f>
        <v>-2.8000000000000247E-3</v>
      </c>
      <c r="R176" s="11">
        <v>0.28760000000000002</v>
      </c>
      <c r="S176" s="12">
        <f>R176-R210</f>
        <v>8.3000000000000296E-3</v>
      </c>
      <c r="T176" s="14">
        <v>0.376</v>
      </c>
      <c r="U176" s="12">
        <f>T176-T210</f>
        <v>-2.739999999999998E-2</v>
      </c>
      <c r="V176" s="11">
        <v>0.37709999999999999</v>
      </c>
      <c r="W176" s="13">
        <f>V176-V210</f>
        <v>1.5699999999999992E-2</v>
      </c>
    </row>
    <row r="177" spans="2:23" ht="13.5" x14ac:dyDescent="0.2">
      <c r="B177" s="20" t="s">
        <v>142</v>
      </c>
      <c r="C177" s="45"/>
      <c r="D177" s="19"/>
      <c r="E177" s="16"/>
      <c r="F177" s="17"/>
      <c r="G177" s="18"/>
      <c r="H177" s="19"/>
      <c r="I177" s="16"/>
      <c r="J177" s="17"/>
      <c r="K177" s="18"/>
      <c r="L177" s="19"/>
      <c r="M177" s="16"/>
      <c r="N177" s="17"/>
      <c r="O177" s="18"/>
      <c r="P177" s="19"/>
      <c r="Q177" s="16"/>
      <c r="R177" s="17"/>
      <c r="S177" s="18"/>
      <c r="T177" s="19"/>
      <c r="U177" s="16"/>
      <c r="V177" s="17"/>
      <c r="W177" s="18"/>
    </row>
    <row r="178" spans="2:23" ht="13.5" x14ac:dyDescent="0.2">
      <c r="B178" s="10"/>
      <c r="C178" s="15" t="s">
        <v>143</v>
      </c>
      <c r="D178" s="14">
        <v>4.19E-2</v>
      </c>
      <c r="E178" s="12">
        <f t="shared" ref="E178:E184" si="0">D178-D212</f>
        <v>2.2800000000000001E-2</v>
      </c>
      <c r="F178" s="11">
        <v>5.4399999999999997E-2</v>
      </c>
      <c r="G178" s="13">
        <f t="shared" ref="G178:G184" si="1">F178-F212</f>
        <v>1.7499999999999995E-2</v>
      </c>
      <c r="H178" s="11">
        <v>3.44E-2</v>
      </c>
      <c r="I178" s="12">
        <f t="shared" ref="I178:I184" si="2">H178-H212</f>
        <v>1.7600000000000001E-2</v>
      </c>
      <c r="J178" s="11">
        <v>6.59E-2</v>
      </c>
      <c r="K178" s="12">
        <f t="shared" ref="K178:K184" si="3">J178-J212</f>
        <v>2.8299999999999999E-2</v>
      </c>
      <c r="L178" s="14">
        <v>3.73E-2</v>
      </c>
      <c r="M178" s="12">
        <f t="shared" ref="M178:M184" si="4">L178-L212</f>
        <v>1.8599999999999998E-2</v>
      </c>
      <c r="N178" s="11">
        <v>4.48E-2</v>
      </c>
      <c r="O178" s="12">
        <f t="shared" ref="O178:O184" si="5">N178-N212</f>
        <v>1.3299999999999999E-2</v>
      </c>
      <c r="P178" s="14">
        <v>2.7400000000000001E-2</v>
      </c>
      <c r="Q178" s="12">
        <f t="shared" ref="Q178:Q184" si="6">P178-P212</f>
        <v>1.2200000000000001E-2</v>
      </c>
      <c r="R178" s="11">
        <v>3.6400000000000002E-2</v>
      </c>
      <c r="S178" s="12">
        <f t="shared" ref="S178:S184" si="7">R178-R212</f>
        <v>1.0100000000000001E-2</v>
      </c>
      <c r="T178" s="14">
        <v>3.2500000000000001E-2</v>
      </c>
      <c r="U178" s="12">
        <f t="shared" ref="U178:U184" si="8">T178-T212</f>
        <v>1.8600000000000002E-2</v>
      </c>
      <c r="V178" s="11">
        <v>3.3099999999999997E-2</v>
      </c>
      <c r="W178" s="13">
        <f t="shared" ref="W178:W184" si="9">V178-V212</f>
        <v>1.2899999999999998E-2</v>
      </c>
    </row>
    <row r="179" spans="2:23" ht="13.5" x14ac:dyDescent="0.2">
      <c r="B179" s="10"/>
      <c r="C179" s="15" t="s">
        <v>144</v>
      </c>
      <c r="D179" s="14">
        <v>0.04</v>
      </c>
      <c r="E179" s="12">
        <f t="shared" si="0"/>
        <v>2.3000000000000034E-3</v>
      </c>
      <c r="F179" s="11">
        <v>3.5299999999999998E-2</v>
      </c>
      <c r="G179" s="13">
        <f t="shared" si="1"/>
        <v>1.2999999999999956E-3</v>
      </c>
      <c r="H179" s="11">
        <v>5.8000000000000003E-2</v>
      </c>
      <c r="I179" s="12">
        <f t="shared" si="2"/>
        <v>9.3000000000000027E-3</v>
      </c>
      <c r="J179" s="11">
        <v>4.4999999999999998E-2</v>
      </c>
      <c r="K179" s="12">
        <f t="shared" si="3"/>
        <v>1.0999999999999968E-3</v>
      </c>
      <c r="L179" s="14">
        <v>5.6399999999999999E-2</v>
      </c>
      <c r="M179" s="12">
        <f t="shared" si="4"/>
        <v>1.3400000000000002E-2</v>
      </c>
      <c r="N179" s="11">
        <v>5.7000000000000002E-2</v>
      </c>
      <c r="O179" s="12">
        <f t="shared" si="5"/>
        <v>1.1800000000000005E-2</v>
      </c>
      <c r="P179" s="14">
        <v>6.2899999999999998E-2</v>
      </c>
      <c r="Q179" s="12">
        <f t="shared" si="6"/>
        <v>1.9499999999999997E-2</v>
      </c>
      <c r="R179" s="11">
        <v>5.9900000000000002E-2</v>
      </c>
      <c r="S179" s="12">
        <f t="shared" si="7"/>
        <v>1.5600000000000003E-2</v>
      </c>
      <c r="T179" s="14">
        <v>5.62E-2</v>
      </c>
      <c r="U179" s="12">
        <f t="shared" si="8"/>
        <v>1.7899999999999999E-2</v>
      </c>
      <c r="V179" s="11">
        <v>5.8299999999999998E-2</v>
      </c>
      <c r="W179" s="13">
        <f t="shared" si="9"/>
        <v>1.7099999999999997E-2</v>
      </c>
    </row>
    <row r="180" spans="2:23" ht="13.5" x14ac:dyDescent="0.2">
      <c r="B180" s="10"/>
      <c r="C180" s="15" t="s">
        <v>145</v>
      </c>
      <c r="D180" s="14">
        <v>0.05</v>
      </c>
      <c r="E180" s="12">
        <f t="shared" si="0"/>
        <v>1.7600000000000005E-2</v>
      </c>
      <c r="F180" s="11">
        <v>6.54E-2</v>
      </c>
      <c r="G180" s="13">
        <f t="shared" si="1"/>
        <v>2.1499999999999998E-2</v>
      </c>
      <c r="H180" s="11">
        <v>2.8000000000000001E-2</v>
      </c>
      <c r="I180" s="12">
        <f t="shared" si="2"/>
        <v>1.0000000000000002E-2</v>
      </c>
      <c r="J180" s="11">
        <v>3.9899999999999998E-2</v>
      </c>
      <c r="K180" s="12">
        <f t="shared" si="3"/>
        <v>1.7099999999999997E-2</v>
      </c>
      <c r="L180" s="14">
        <v>1.46E-2</v>
      </c>
      <c r="M180" s="12">
        <f t="shared" si="4"/>
        <v>2.5999999999999999E-3</v>
      </c>
      <c r="N180" s="11">
        <v>1.6799999999999999E-2</v>
      </c>
      <c r="O180" s="12">
        <f t="shared" si="5"/>
        <v>3.9999999999999983E-3</v>
      </c>
      <c r="P180" s="14">
        <v>7.3000000000000001E-3</v>
      </c>
      <c r="Q180" s="12">
        <f t="shared" si="6"/>
        <v>2.5999999999999999E-3</v>
      </c>
      <c r="R180" s="11">
        <v>8.3999999999999995E-3</v>
      </c>
      <c r="S180" s="12">
        <f t="shared" si="7"/>
        <v>2.0999999999999994E-3</v>
      </c>
      <c r="T180" s="14">
        <v>6.7999999999999996E-3</v>
      </c>
      <c r="U180" s="12">
        <f t="shared" si="8"/>
        <v>2.9999999999999996E-3</v>
      </c>
      <c r="V180" s="11">
        <v>4.4000000000000003E-3</v>
      </c>
      <c r="W180" s="13">
        <f t="shared" si="9"/>
        <v>2.9999999999999992E-4</v>
      </c>
    </row>
    <row r="181" spans="2:23" ht="13.5" x14ac:dyDescent="0.2">
      <c r="B181" s="10"/>
      <c r="C181" s="15" t="s">
        <v>146</v>
      </c>
      <c r="D181" s="14">
        <v>0.1135</v>
      </c>
      <c r="E181" s="12">
        <f t="shared" si="0"/>
        <v>2.0900000000000002E-2</v>
      </c>
      <c r="F181" s="11">
        <v>0.13539999999999999</v>
      </c>
      <c r="G181" s="13">
        <f t="shared" si="1"/>
        <v>2.1699999999999997E-2</v>
      </c>
      <c r="H181" s="11">
        <v>0.1043</v>
      </c>
      <c r="I181" s="12">
        <f t="shared" si="2"/>
        <v>2.5300000000000003E-2</v>
      </c>
      <c r="J181" s="11">
        <v>0.11310000000000001</v>
      </c>
      <c r="K181" s="12">
        <f t="shared" si="3"/>
        <v>2.6600000000000013E-2</v>
      </c>
      <c r="L181" s="14">
        <v>7.0599999999999996E-2</v>
      </c>
      <c r="M181" s="12">
        <f t="shared" si="4"/>
        <v>1.7299999999999996E-2</v>
      </c>
      <c r="N181" s="11">
        <v>7.8799999999999995E-2</v>
      </c>
      <c r="O181" s="12">
        <f t="shared" si="5"/>
        <v>1.4999999999999999E-2</v>
      </c>
      <c r="P181" s="14">
        <v>5.5100000000000003E-2</v>
      </c>
      <c r="Q181" s="12">
        <f t="shared" si="6"/>
        <v>2.1300000000000006E-2</v>
      </c>
      <c r="R181" s="11">
        <v>6.0499999999999998E-2</v>
      </c>
      <c r="S181" s="12">
        <f t="shared" si="7"/>
        <v>1.8999999999999996E-2</v>
      </c>
      <c r="T181" s="14">
        <v>4.3299999999999998E-2</v>
      </c>
      <c r="U181" s="12">
        <f t="shared" si="8"/>
        <v>1.8899999999999997E-2</v>
      </c>
      <c r="V181" s="11">
        <v>4.0300000000000002E-2</v>
      </c>
      <c r="W181" s="13">
        <f t="shared" si="9"/>
        <v>9.1000000000000039E-3</v>
      </c>
    </row>
    <row r="182" spans="2:23" ht="13.5" x14ac:dyDescent="0.2">
      <c r="B182" s="10"/>
      <c r="C182" s="15" t="s">
        <v>147</v>
      </c>
      <c r="D182" s="14">
        <v>0.15</v>
      </c>
      <c r="E182" s="12">
        <f t="shared" si="0"/>
        <v>3.3099999999999991E-2</v>
      </c>
      <c r="F182" s="11">
        <v>0.1089</v>
      </c>
      <c r="G182" s="13">
        <f t="shared" si="1"/>
        <v>8.3000000000000018E-3</v>
      </c>
      <c r="H182" s="11">
        <v>0.20899999999999999</v>
      </c>
      <c r="I182" s="12">
        <f t="shared" si="2"/>
        <v>3.5500000000000004E-2</v>
      </c>
      <c r="J182" s="11">
        <v>0.15529999999999999</v>
      </c>
      <c r="K182" s="12">
        <f t="shared" si="3"/>
        <v>-2.2999999999999965E-3</v>
      </c>
      <c r="L182" s="14">
        <v>0.24929999999999999</v>
      </c>
      <c r="M182" s="12">
        <f t="shared" si="4"/>
        <v>5.729999999999999E-2</v>
      </c>
      <c r="N182" s="11">
        <v>0.2419</v>
      </c>
      <c r="O182" s="12">
        <f t="shared" si="5"/>
        <v>3.3099999999999991E-2</v>
      </c>
      <c r="P182" s="14">
        <v>0.29959999999999998</v>
      </c>
      <c r="Q182" s="12">
        <f t="shared" si="6"/>
        <v>5.3599999999999981E-2</v>
      </c>
      <c r="R182" s="11">
        <v>0.28539999999999999</v>
      </c>
      <c r="S182" s="12">
        <f t="shared" si="7"/>
        <v>3.7699999999999984E-2</v>
      </c>
      <c r="T182" s="14">
        <v>0.29980000000000001</v>
      </c>
      <c r="U182" s="12">
        <f t="shared" si="8"/>
        <v>4.9100000000000033E-2</v>
      </c>
      <c r="V182" s="11">
        <v>0.31809999999999999</v>
      </c>
      <c r="W182" s="13">
        <f t="shared" si="9"/>
        <v>5.3599999999999981E-2</v>
      </c>
    </row>
    <row r="183" spans="2:23" ht="13.5" x14ac:dyDescent="0.2">
      <c r="B183" s="114"/>
      <c r="C183" s="111" t="s">
        <v>148</v>
      </c>
      <c r="D183" s="116">
        <v>0.1928</v>
      </c>
      <c r="E183" s="112">
        <f t="shared" si="0"/>
        <v>5.6400000000000006E-2</v>
      </c>
      <c r="F183" s="113">
        <v>0.1769</v>
      </c>
      <c r="G183" s="115">
        <f t="shared" si="1"/>
        <v>2.1800000000000014E-2</v>
      </c>
      <c r="H183" s="113">
        <v>0.1961</v>
      </c>
      <c r="I183" s="112">
        <f t="shared" si="2"/>
        <v>4.2999999999999983E-2</v>
      </c>
      <c r="J183" s="113">
        <v>0.16139999999999999</v>
      </c>
      <c r="K183" s="112">
        <f t="shared" si="3"/>
        <v>1.999999999999999E-2</v>
      </c>
      <c r="L183" s="116">
        <v>0.17069999999999999</v>
      </c>
      <c r="M183" s="112">
        <f t="shared" si="4"/>
        <v>4.049999999999998E-2</v>
      </c>
      <c r="N183" s="113">
        <v>0.15279999999999999</v>
      </c>
      <c r="O183" s="112">
        <f t="shared" si="5"/>
        <v>1.6100000000000003E-2</v>
      </c>
      <c r="P183" s="116">
        <v>0.1361</v>
      </c>
      <c r="Q183" s="112">
        <f t="shared" si="6"/>
        <v>2.8299999999999992E-2</v>
      </c>
      <c r="R183" s="113">
        <v>0.1406</v>
      </c>
      <c r="S183" s="112">
        <f t="shared" si="7"/>
        <v>2.1100000000000008E-2</v>
      </c>
      <c r="T183" s="116">
        <v>0.12659999999999999</v>
      </c>
      <c r="U183" s="112">
        <f t="shared" si="8"/>
        <v>4.1999999999999996E-2</v>
      </c>
      <c r="V183" s="113">
        <v>0.109</v>
      </c>
      <c r="W183" s="115">
        <f t="shared" si="9"/>
        <v>1.3899999999999996E-2</v>
      </c>
    </row>
    <row r="184" spans="2:23" ht="13.5" x14ac:dyDescent="0.2">
      <c r="C184" s="27"/>
      <c r="D184" s="11">
        <f>SUM(D178:D183)</f>
        <v>0.58819999999999995</v>
      </c>
      <c r="E184" s="138">
        <f t="shared" si="0"/>
        <v>0.1530999999999999</v>
      </c>
      <c r="F184" s="11">
        <f>SUM(F178:F183)</f>
        <v>0.57630000000000003</v>
      </c>
      <c r="G184" s="138">
        <f t="shared" si="1"/>
        <v>9.2100000000000071E-2</v>
      </c>
      <c r="H184" s="11">
        <f>SUM(H178:H183)</f>
        <v>0.62979999999999992</v>
      </c>
      <c r="I184" s="138">
        <f t="shared" si="2"/>
        <v>0.14069999999999994</v>
      </c>
      <c r="J184" s="11">
        <f>SUM(J178:J183)</f>
        <v>0.5806</v>
      </c>
      <c r="K184" s="138">
        <f t="shared" si="3"/>
        <v>9.0799999999999992E-2</v>
      </c>
      <c r="L184" s="11">
        <f>SUM(L178:L183)</f>
        <v>0.59889999999999999</v>
      </c>
      <c r="M184" s="138">
        <f t="shared" si="4"/>
        <v>0.14969999999999994</v>
      </c>
      <c r="N184" s="11">
        <f>SUM(N178:N183)</f>
        <v>0.59210000000000007</v>
      </c>
      <c r="O184" s="138">
        <f t="shared" si="5"/>
        <v>9.3300000000000105E-2</v>
      </c>
      <c r="P184" s="11">
        <f>SUM(P178:P183)</f>
        <v>0.58840000000000003</v>
      </c>
      <c r="Q184" s="138">
        <f t="shared" si="6"/>
        <v>0.13750000000000007</v>
      </c>
      <c r="R184" s="11">
        <f>SUM(R178:R183)</f>
        <v>0.59119999999999995</v>
      </c>
      <c r="S184" s="138">
        <f t="shared" si="7"/>
        <v>0.10559999999999997</v>
      </c>
      <c r="T184" s="11">
        <f>SUM(T178:T183)</f>
        <v>0.56519999999999992</v>
      </c>
      <c r="U184" s="138">
        <f t="shared" si="8"/>
        <v>0.14949999999999997</v>
      </c>
      <c r="V184" s="11">
        <f>SUM(V178:V183)</f>
        <v>0.56320000000000003</v>
      </c>
      <c r="W184" s="138">
        <f t="shared" si="9"/>
        <v>0.1069</v>
      </c>
    </row>
    <row r="187" spans="2:23" ht="18.95" hidden="1" customHeight="1" x14ac:dyDescent="0.2">
      <c r="B187" s="554" t="s">
        <v>149</v>
      </c>
      <c r="C187" s="62" t="s">
        <v>23</v>
      </c>
      <c r="D187" s="556" t="s">
        <v>57</v>
      </c>
      <c r="E187" s="556"/>
      <c r="F187" s="556"/>
      <c r="G187" s="556"/>
      <c r="H187" s="556" t="s">
        <v>58</v>
      </c>
      <c r="I187" s="556"/>
      <c r="J187" s="556"/>
      <c r="K187" s="556"/>
      <c r="L187" s="552" t="s">
        <v>59</v>
      </c>
      <c r="M187" s="552"/>
      <c r="N187" s="552"/>
      <c r="O187" s="552"/>
      <c r="P187" s="552" t="s">
        <v>60</v>
      </c>
      <c r="Q187" s="552"/>
      <c r="R187" s="552"/>
      <c r="S187" s="552"/>
      <c r="T187" s="552" t="s">
        <v>61</v>
      </c>
      <c r="U187" s="552"/>
      <c r="V187" s="552"/>
      <c r="W187" s="552"/>
    </row>
    <row r="188" spans="2:23" ht="18.95" hidden="1" customHeight="1" x14ac:dyDescent="0.2">
      <c r="B188" s="554"/>
      <c r="C188" s="171" t="s">
        <v>121</v>
      </c>
      <c r="D188" s="167" t="s">
        <v>122</v>
      </c>
      <c r="E188" s="167" t="s">
        <v>51</v>
      </c>
      <c r="F188" s="170" t="s">
        <v>123</v>
      </c>
      <c r="G188" s="168" t="s">
        <v>51</v>
      </c>
      <c r="H188" s="169" t="s">
        <v>122</v>
      </c>
      <c r="I188" s="167" t="s">
        <v>51</v>
      </c>
      <c r="J188" s="170" t="s">
        <v>123</v>
      </c>
      <c r="K188" s="168" t="s">
        <v>51</v>
      </c>
      <c r="L188" s="169" t="s">
        <v>122</v>
      </c>
      <c r="M188" s="167" t="s">
        <v>51</v>
      </c>
      <c r="N188" s="170" t="s">
        <v>123</v>
      </c>
      <c r="O188" s="168" t="s">
        <v>51</v>
      </c>
      <c r="P188" s="169" t="s">
        <v>122</v>
      </c>
      <c r="Q188" s="167" t="s">
        <v>51</v>
      </c>
      <c r="R188" s="170" t="s">
        <v>123</v>
      </c>
      <c r="S188" s="168" t="s">
        <v>51</v>
      </c>
      <c r="T188" s="169" t="s">
        <v>122</v>
      </c>
      <c r="U188" s="167" t="s">
        <v>51</v>
      </c>
      <c r="V188" s="170" t="s">
        <v>123</v>
      </c>
      <c r="W188" s="168" t="s">
        <v>51</v>
      </c>
    </row>
    <row r="189" spans="2:23" ht="18.95" hidden="1" customHeight="1" x14ac:dyDescent="0.2">
      <c r="B189" s="555"/>
      <c r="C189" s="209" t="s">
        <v>124</v>
      </c>
      <c r="D189" s="207">
        <v>1300000</v>
      </c>
      <c r="E189" s="208"/>
      <c r="F189" s="206">
        <v>1100000</v>
      </c>
      <c r="G189" s="205"/>
      <c r="H189" s="204">
        <v>2000000</v>
      </c>
      <c r="I189" s="208"/>
      <c r="J189" s="206">
        <v>1000000</v>
      </c>
      <c r="K189" s="205"/>
      <c r="L189" s="204">
        <v>900000</v>
      </c>
      <c r="M189" s="208"/>
      <c r="N189" s="206">
        <v>440000</v>
      </c>
      <c r="O189" s="205"/>
      <c r="P189" s="204">
        <v>440000</v>
      </c>
      <c r="Q189" s="208"/>
      <c r="R189" s="206">
        <v>210000</v>
      </c>
      <c r="S189" s="205"/>
      <c r="T189" s="204">
        <v>600000</v>
      </c>
      <c r="U189" s="208"/>
      <c r="V189" s="206">
        <v>200000</v>
      </c>
      <c r="W189" s="205"/>
    </row>
    <row r="190" spans="2:23" ht="18.95" hidden="1" customHeight="1" x14ac:dyDescent="0.2">
      <c r="B190" s="20" t="s">
        <v>125</v>
      </c>
      <c r="C190" s="21"/>
      <c r="D190" s="19"/>
      <c r="E190" s="16"/>
      <c r="F190" s="17"/>
      <c r="G190" s="18"/>
      <c r="H190" s="19"/>
      <c r="I190" s="16"/>
      <c r="J190" s="17"/>
      <c r="K190" s="18"/>
      <c r="L190" s="19"/>
      <c r="M190" s="16"/>
      <c r="N190" s="17"/>
      <c r="O190" s="18"/>
      <c r="P190" s="19"/>
      <c r="Q190" s="16"/>
      <c r="R190" s="17"/>
      <c r="S190" s="18"/>
      <c r="T190" s="19"/>
      <c r="U190" s="16"/>
      <c r="V190" s="17"/>
      <c r="W190" s="18"/>
    </row>
    <row r="191" spans="2:23" ht="18.95" hidden="1" customHeight="1" x14ac:dyDescent="0.2">
      <c r="B191" s="10"/>
      <c r="C191" s="15" t="s">
        <v>126</v>
      </c>
      <c r="D191" s="22">
        <v>0.1545</v>
      </c>
      <c r="E191" s="25"/>
      <c r="F191" s="24">
        <v>0.18260000000000001</v>
      </c>
      <c r="G191" s="23"/>
      <c r="H191" s="22">
        <v>0.13880000000000001</v>
      </c>
      <c r="I191" s="25"/>
      <c r="J191" s="24">
        <v>0.1966</v>
      </c>
      <c r="K191" s="23"/>
      <c r="L191" s="22">
        <v>0.17019999999999999</v>
      </c>
      <c r="M191" s="25"/>
      <c r="N191" s="24">
        <v>0.192</v>
      </c>
      <c r="O191" s="23"/>
      <c r="P191" s="22">
        <v>0.18240000000000001</v>
      </c>
      <c r="Q191" s="25"/>
      <c r="R191" s="24">
        <v>0.20660000000000001</v>
      </c>
      <c r="S191" s="23"/>
      <c r="T191" s="22">
        <v>0.20630000000000001</v>
      </c>
      <c r="U191" s="25"/>
      <c r="V191" s="24">
        <v>0.21079999999999999</v>
      </c>
      <c r="W191" s="23"/>
    </row>
    <row r="192" spans="2:23" ht="18.95" hidden="1" customHeight="1" x14ac:dyDescent="0.2">
      <c r="B192" s="10"/>
      <c r="C192" s="15" t="s">
        <v>127</v>
      </c>
      <c r="D192" s="22">
        <v>0.84550000000000003</v>
      </c>
      <c r="E192" s="25"/>
      <c r="F192" s="24">
        <v>0.81740000000000002</v>
      </c>
      <c r="G192" s="23"/>
      <c r="H192" s="22">
        <v>0.86119999999999997</v>
      </c>
      <c r="I192" s="25"/>
      <c r="J192" s="24">
        <v>0.8034</v>
      </c>
      <c r="K192" s="23"/>
      <c r="L192" s="22">
        <v>0.82979999999999998</v>
      </c>
      <c r="M192" s="25"/>
      <c r="N192" s="24">
        <v>0.80800000000000005</v>
      </c>
      <c r="O192" s="23"/>
      <c r="P192" s="22">
        <v>0.81759999999999999</v>
      </c>
      <c r="Q192" s="25"/>
      <c r="R192" s="24">
        <v>0.79339999999999999</v>
      </c>
      <c r="S192" s="23"/>
      <c r="T192" s="22">
        <v>0.79369999999999996</v>
      </c>
      <c r="U192" s="25"/>
      <c r="V192" s="24">
        <v>0.78920000000000001</v>
      </c>
      <c r="W192" s="23"/>
    </row>
    <row r="193" spans="2:23" ht="18.95" hidden="1" customHeight="1" x14ac:dyDescent="0.2">
      <c r="B193" s="20" t="s">
        <v>128</v>
      </c>
      <c r="C193" s="45"/>
      <c r="D193" s="19"/>
      <c r="E193" s="16"/>
      <c r="F193" s="17"/>
      <c r="G193" s="18"/>
      <c r="H193" s="19"/>
      <c r="I193" s="16"/>
      <c r="J193" s="17"/>
      <c r="K193" s="18"/>
      <c r="L193" s="19"/>
      <c r="M193" s="16"/>
      <c r="N193" s="17"/>
      <c r="O193" s="18"/>
      <c r="P193" s="19"/>
      <c r="Q193" s="16"/>
      <c r="R193" s="17"/>
      <c r="S193" s="18"/>
      <c r="T193" s="19"/>
      <c r="U193" s="16"/>
      <c r="V193" s="17"/>
      <c r="W193" s="18"/>
    </row>
    <row r="194" spans="2:23" ht="18.95" hidden="1" customHeight="1" x14ac:dyDescent="0.2">
      <c r="B194" s="10"/>
      <c r="C194" s="15" t="s">
        <v>129</v>
      </c>
      <c r="D194" s="22">
        <v>0.40860000000000002</v>
      </c>
      <c r="E194" s="25"/>
      <c r="F194" s="24">
        <v>0.45200000000000001</v>
      </c>
      <c r="G194" s="23"/>
      <c r="H194" s="22">
        <v>0.3251</v>
      </c>
      <c r="I194" s="25"/>
      <c r="J194" s="24">
        <v>0.36480000000000001</v>
      </c>
      <c r="K194" s="23"/>
      <c r="L194" s="22">
        <v>0.255</v>
      </c>
      <c r="M194" s="25"/>
      <c r="N194" s="24">
        <v>0.27929999999999999</v>
      </c>
      <c r="O194" s="23"/>
      <c r="P194" s="22">
        <v>0.1777</v>
      </c>
      <c r="Q194" s="25"/>
      <c r="R194" s="24">
        <v>0.2094</v>
      </c>
      <c r="S194" s="23"/>
      <c r="T194" s="22">
        <v>0.15160000000000001</v>
      </c>
      <c r="U194" s="25"/>
      <c r="V194" s="24">
        <v>0.1716</v>
      </c>
      <c r="W194" s="23"/>
    </row>
    <row r="195" spans="2:23" ht="18.95" hidden="1" customHeight="1" x14ac:dyDescent="0.2">
      <c r="B195" s="10"/>
      <c r="C195" s="15" t="s">
        <v>130</v>
      </c>
      <c r="D195" s="22">
        <v>0.31080000000000002</v>
      </c>
      <c r="E195" s="25"/>
      <c r="F195" s="24">
        <v>0.27650000000000002</v>
      </c>
      <c r="G195" s="23"/>
      <c r="H195" s="22">
        <v>0.34300000000000003</v>
      </c>
      <c r="I195" s="25"/>
      <c r="J195" s="24">
        <v>0.29659999999999997</v>
      </c>
      <c r="K195" s="23"/>
      <c r="L195" s="22">
        <v>0.3256</v>
      </c>
      <c r="M195" s="25"/>
      <c r="N195" s="24">
        <v>0.30859999999999999</v>
      </c>
      <c r="O195" s="23"/>
      <c r="P195" s="22">
        <v>0.31480000000000002</v>
      </c>
      <c r="Q195" s="25"/>
      <c r="R195" s="24">
        <v>0.31319999999999998</v>
      </c>
      <c r="S195" s="23"/>
      <c r="T195" s="22">
        <v>0.29409999999999997</v>
      </c>
      <c r="U195" s="25"/>
      <c r="V195" s="24">
        <v>0.29720000000000002</v>
      </c>
      <c r="W195" s="23"/>
    </row>
    <row r="196" spans="2:23" ht="18.95" hidden="1" customHeight="1" x14ac:dyDescent="0.2">
      <c r="B196" s="10"/>
      <c r="C196" s="15" t="s">
        <v>131</v>
      </c>
      <c r="D196" s="22">
        <v>0.1343</v>
      </c>
      <c r="E196" s="25"/>
      <c r="F196" s="24">
        <v>0.1193</v>
      </c>
      <c r="G196" s="23"/>
      <c r="H196" s="22">
        <v>0.1638</v>
      </c>
      <c r="I196" s="25"/>
      <c r="J196" s="24">
        <v>0.14990000000000001</v>
      </c>
      <c r="K196" s="23"/>
      <c r="L196" s="22">
        <v>0.19750000000000001</v>
      </c>
      <c r="M196" s="25"/>
      <c r="N196" s="24">
        <v>0.1847</v>
      </c>
      <c r="O196" s="23"/>
      <c r="P196" s="22">
        <v>0.22259999999999999</v>
      </c>
      <c r="Q196" s="25"/>
      <c r="R196" s="24">
        <v>0.2099</v>
      </c>
      <c r="S196" s="23"/>
      <c r="T196" s="22">
        <v>0.2324</v>
      </c>
      <c r="U196" s="25"/>
      <c r="V196" s="24">
        <v>0.22070000000000001</v>
      </c>
      <c r="W196" s="23"/>
    </row>
    <row r="197" spans="2:23" ht="18.95" hidden="1" customHeight="1" x14ac:dyDescent="0.2">
      <c r="B197" s="10"/>
      <c r="C197" s="15" t="s">
        <v>132</v>
      </c>
      <c r="D197" s="22">
        <v>5.8099999999999999E-2</v>
      </c>
      <c r="E197" s="25"/>
      <c r="F197" s="24">
        <v>5.9499999999999997E-2</v>
      </c>
      <c r="G197" s="23"/>
      <c r="H197" s="22">
        <v>7.6499999999999999E-2</v>
      </c>
      <c r="I197" s="25"/>
      <c r="J197" s="24">
        <v>7.7899999999999997E-2</v>
      </c>
      <c r="K197" s="23"/>
      <c r="L197" s="22">
        <v>0.1057</v>
      </c>
      <c r="M197" s="25"/>
      <c r="N197" s="24">
        <v>9.9199999999999997E-2</v>
      </c>
      <c r="O197" s="23"/>
      <c r="P197" s="22">
        <v>0.12709999999999999</v>
      </c>
      <c r="Q197" s="25"/>
      <c r="R197" s="24">
        <v>0.11409999999999999</v>
      </c>
      <c r="S197" s="23"/>
      <c r="T197" s="22">
        <v>0.1411</v>
      </c>
      <c r="U197" s="25"/>
      <c r="V197" s="24">
        <v>0.1318</v>
      </c>
      <c r="W197" s="23"/>
    </row>
    <row r="198" spans="2:23" ht="18.95" hidden="1" customHeight="1" x14ac:dyDescent="0.2">
      <c r="B198" s="10"/>
      <c r="C198" s="15" t="s">
        <v>133</v>
      </c>
      <c r="D198" s="22">
        <v>8.8099999999999998E-2</v>
      </c>
      <c r="E198" s="25"/>
      <c r="F198" s="24">
        <v>9.2799999999999994E-2</v>
      </c>
      <c r="G198" s="23"/>
      <c r="H198" s="22">
        <v>9.1700000000000004E-2</v>
      </c>
      <c r="I198" s="25"/>
      <c r="J198" s="24">
        <v>0.1108</v>
      </c>
      <c r="K198" s="23"/>
      <c r="L198" s="22">
        <v>0.1163</v>
      </c>
      <c r="M198" s="25"/>
      <c r="N198" s="24">
        <v>0.12820000000000001</v>
      </c>
      <c r="O198" s="23"/>
      <c r="P198" s="22">
        <v>0.1578</v>
      </c>
      <c r="Q198" s="25"/>
      <c r="R198" s="24">
        <v>0.1535</v>
      </c>
      <c r="S198" s="23"/>
      <c r="T198" s="22">
        <v>0.18079999999999999</v>
      </c>
      <c r="U198" s="25"/>
      <c r="V198" s="24">
        <v>0.17860000000000001</v>
      </c>
      <c r="W198" s="23"/>
    </row>
    <row r="199" spans="2:23" ht="18.95" hidden="1" customHeight="1" x14ac:dyDescent="0.2">
      <c r="B199" s="20" t="s">
        <v>134</v>
      </c>
      <c r="C199" s="45"/>
      <c r="D199" s="19"/>
      <c r="E199" s="16"/>
      <c r="F199" s="17"/>
      <c r="G199" s="18"/>
      <c r="H199" s="19"/>
      <c r="I199" s="16"/>
      <c r="J199" s="17"/>
      <c r="K199" s="18"/>
      <c r="L199" s="19"/>
      <c r="M199" s="16"/>
      <c r="N199" s="17"/>
      <c r="O199" s="18"/>
      <c r="P199" s="19"/>
      <c r="Q199" s="16"/>
      <c r="R199" s="17"/>
      <c r="S199" s="18"/>
      <c r="T199" s="19"/>
      <c r="U199" s="16"/>
      <c r="V199" s="17"/>
      <c r="W199" s="18"/>
    </row>
    <row r="200" spans="2:23" ht="18.95" hidden="1" customHeight="1" x14ac:dyDescent="0.2">
      <c r="B200" s="10"/>
      <c r="C200" s="15">
        <v>1</v>
      </c>
      <c r="D200" s="22">
        <v>0.15759999999999999</v>
      </c>
      <c r="E200" s="25"/>
      <c r="F200" s="24">
        <v>0.1206</v>
      </c>
      <c r="G200" s="23"/>
      <c r="H200" s="22">
        <v>0.16689999999999999</v>
      </c>
      <c r="I200" s="25"/>
      <c r="J200" s="24">
        <v>0.1457</v>
      </c>
      <c r="K200" s="23"/>
      <c r="L200" s="22">
        <v>0.1734</v>
      </c>
      <c r="M200" s="25"/>
      <c r="N200" s="24">
        <v>0.1593</v>
      </c>
      <c r="O200" s="23"/>
      <c r="P200" s="22">
        <v>0.22090000000000001</v>
      </c>
      <c r="Q200" s="25"/>
      <c r="R200" s="24">
        <v>0.18110000000000001</v>
      </c>
      <c r="S200" s="23"/>
      <c r="T200" s="22">
        <v>0.25159999999999999</v>
      </c>
      <c r="U200" s="25"/>
      <c r="V200" s="24">
        <v>0.21129999999999999</v>
      </c>
      <c r="W200" s="23"/>
    </row>
    <row r="201" spans="2:23" ht="18.95" hidden="1" customHeight="1" x14ac:dyDescent="0.2">
      <c r="B201" s="10"/>
      <c r="C201" s="15">
        <v>2</v>
      </c>
      <c r="D201" s="22">
        <v>0.36109999999999998</v>
      </c>
      <c r="E201" s="25"/>
      <c r="F201" s="24">
        <v>0.36559999999999998</v>
      </c>
      <c r="G201" s="23"/>
      <c r="H201" s="22">
        <v>0.36180000000000001</v>
      </c>
      <c r="I201" s="25"/>
      <c r="J201" s="24">
        <v>0.38150000000000001</v>
      </c>
      <c r="K201" s="23"/>
      <c r="L201" s="22">
        <v>0.35820000000000002</v>
      </c>
      <c r="M201" s="25"/>
      <c r="N201" s="24">
        <v>0.38840000000000002</v>
      </c>
      <c r="O201" s="23"/>
      <c r="P201" s="22">
        <v>0.36630000000000001</v>
      </c>
      <c r="Q201" s="25"/>
      <c r="R201" s="24">
        <v>0.39439999999999997</v>
      </c>
      <c r="S201" s="23"/>
      <c r="T201" s="22">
        <v>0.35859999999999997</v>
      </c>
      <c r="U201" s="25"/>
      <c r="V201" s="24">
        <v>0.38579999999999998</v>
      </c>
      <c r="W201" s="23"/>
    </row>
    <row r="202" spans="2:23" ht="18.95" hidden="1" customHeight="1" x14ac:dyDescent="0.2">
      <c r="B202" s="10"/>
      <c r="C202" s="15">
        <v>3</v>
      </c>
      <c r="D202" s="22">
        <v>0.19919999999999999</v>
      </c>
      <c r="E202" s="25"/>
      <c r="F202" s="24">
        <v>0.1913</v>
      </c>
      <c r="G202" s="23"/>
      <c r="H202" s="22">
        <v>0.1938</v>
      </c>
      <c r="I202" s="25"/>
      <c r="J202" s="24">
        <v>0.1804</v>
      </c>
      <c r="K202" s="23"/>
      <c r="L202" s="22">
        <v>0.18990000000000001</v>
      </c>
      <c r="M202" s="25"/>
      <c r="N202" s="24">
        <v>0.1762</v>
      </c>
      <c r="O202" s="23"/>
      <c r="P202" s="22">
        <v>0.17960000000000001</v>
      </c>
      <c r="Q202" s="25"/>
      <c r="R202" s="24">
        <v>0.1699</v>
      </c>
      <c r="S202" s="23"/>
      <c r="T202" s="22">
        <v>0.1711</v>
      </c>
      <c r="U202" s="25"/>
      <c r="V202" s="24">
        <v>0.1661</v>
      </c>
      <c r="W202" s="23"/>
    </row>
    <row r="203" spans="2:23" ht="18.95" hidden="1" customHeight="1" x14ac:dyDescent="0.2">
      <c r="B203" s="10"/>
      <c r="C203" s="15">
        <v>4</v>
      </c>
      <c r="D203" s="22">
        <v>8.7900000000000006E-2</v>
      </c>
      <c r="E203" s="25"/>
      <c r="F203" s="24">
        <v>9.6199999999999994E-2</v>
      </c>
      <c r="G203" s="23"/>
      <c r="H203" s="22">
        <v>8.3599999999999994E-2</v>
      </c>
      <c r="I203" s="25"/>
      <c r="J203" s="24">
        <v>8.6499999999999994E-2</v>
      </c>
      <c r="K203" s="23"/>
      <c r="L203" s="22">
        <v>8.1299999999999997E-2</v>
      </c>
      <c r="M203" s="25"/>
      <c r="N203" s="24">
        <v>8.2100000000000006E-2</v>
      </c>
      <c r="O203" s="23"/>
      <c r="P203" s="22">
        <v>7.0800000000000002E-2</v>
      </c>
      <c r="Q203" s="25"/>
      <c r="R203" s="24">
        <v>7.5899999999999995E-2</v>
      </c>
      <c r="S203" s="23"/>
      <c r="T203" s="22">
        <v>6.7199999999999996E-2</v>
      </c>
      <c r="U203" s="25"/>
      <c r="V203" s="24">
        <v>7.1400000000000005E-2</v>
      </c>
      <c r="W203" s="23"/>
    </row>
    <row r="204" spans="2:23" ht="18.95" hidden="1" customHeight="1" x14ac:dyDescent="0.2">
      <c r="B204" s="10"/>
      <c r="C204" s="15" t="s">
        <v>135</v>
      </c>
      <c r="D204" s="22">
        <v>0.19420000000000001</v>
      </c>
      <c r="E204" s="25"/>
      <c r="F204" s="24">
        <v>0.2263</v>
      </c>
      <c r="G204" s="23"/>
      <c r="H204" s="22">
        <v>0.19389999999999999</v>
      </c>
      <c r="I204" s="25"/>
      <c r="J204" s="24">
        <v>0.2059</v>
      </c>
      <c r="K204" s="23"/>
      <c r="L204" s="22">
        <v>0.19719999999999999</v>
      </c>
      <c r="M204" s="25"/>
      <c r="N204" s="24">
        <v>0.19409999999999999</v>
      </c>
      <c r="O204" s="23"/>
      <c r="P204" s="22">
        <v>0.16239999999999999</v>
      </c>
      <c r="Q204" s="25"/>
      <c r="R204" s="24">
        <v>0.17860000000000001</v>
      </c>
      <c r="S204" s="23"/>
      <c r="T204" s="22">
        <v>0.15160000000000001</v>
      </c>
      <c r="U204" s="25"/>
      <c r="V204" s="24">
        <v>0.16539999999999999</v>
      </c>
      <c r="W204" s="23"/>
    </row>
    <row r="205" spans="2:23" ht="18.95" hidden="1" customHeight="1" x14ac:dyDescent="0.2">
      <c r="B205" s="20" t="s">
        <v>136</v>
      </c>
      <c r="C205" s="45"/>
      <c r="D205" s="19"/>
      <c r="E205" s="16"/>
      <c r="F205" s="17"/>
      <c r="G205" s="18"/>
      <c r="H205" s="19"/>
      <c r="I205" s="16"/>
      <c r="J205" s="17"/>
      <c r="K205" s="18"/>
      <c r="L205" s="19"/>
      <c r="M205" s="16"/>
      <c r="N205" s="17"/>
      <c r="O205" s="18"/>
      <c r="P205" s="19"/>
      <c r="Q205" s="16"/>
      <c r="R205" s="17"/>
      <c r="S205" s="18"/>
      <c r="T205" s="19"/>
      <c r="U205" s="16"/>
      <c r="V205" s="17"/>
      <c r="W205" s="18"/>
    </row>
    <row r="206" spans="2:23" ht="18.95" hidden="1" customHeight="1" x14ac:dyDescent="0.2">
      <c r="B206" s="10"/>
      <c r="C206" s="15" t="s">
        <v>137</v>
      </c>
      <c r="D206" s="22">
        <v>0.16539999999999999</v>
      </c>
      <c r="E206" s="25"/>
      <c r="F206" s="24">
        <v>0.19040000000000001</v>
      </c>
      <c r="G206" s="23"/>
      <c r="H206" s="22">
        <v>0.1004</v>
      </c>
      <c r="I206" s="25"/>
      <c r="J206" s="24">
        <v>0.1159</v>
      </c>
      <c r="K206" s="23"/>
      <c r="L206" s="22">
        <v>9.3600000000000003E-2</v>
      </c>
      <c r="M206" s="25"/>
      <c r="N206" s="24">
        <v>8.72E-2</v>
      </c>
      <c r="O206" s="23"/>
      <c r="P206" s="22">
        <v>5.5899999999999998E-2</v>
      </c>
      <c r="Q206" s="25"/>
      <c r="R206" s="24">
        <v>6.7299999999999999E-2</v>
      </c>
      <c r="S206" s="23"/>
      <c r="T206" s="22">
        <v>5.1700000000000003E-2</v>
      </c>
      <c r="U206" s="25"/>
      <c r="V206" s="24">
        <v>5.7500000000000002E-2</v>
      </c>
      <c r="W206" s="23"/>
    </row>
    <row r="207" spans="2:23" ht="18.95" hidden="1" customHeight="1" x14ac:dyDescent="0.2">
      <c r="B207" s="10"/>
      <c r="C207" s="15" t="s">
        <v>138</v>
      </c>
      <c r="D207" s="22">
        <v>0.2944</v>
      </c>
      <c r="E207" s="25"/>
      <c r="F207" s="24">
        <v>0.32550000000000001</v>
      </c>
      <c r="G207" s="23"/>
      <c r="H207" s="22">
        <v>0.24229999999999999</v>
      </c>
      <c r="I207" s="25"/>
      <c r="J207" s="24">
        <v>0.25790000000000002</v>
      </c>
      <c r="K207" s="23"/>
      <c r="L207" s="22">
        <v>0.20319999999999999</v>
      </c>
      <c r="M207" s="25"/>
      <c r="N207" s="24">
        <v>0.20480000000000001</v>
      </c>
      <c r="O207" s="23"/>
      <c r="P207" s="22">
        <v>0.13819999999999999</v>
      </c>
      <c r="Q207" s="25"/>
      <c r="R207" s="24">
        <v>0.15720000000000001</v>
      </c>
      <c r="S207" s="23"/>
      <c r="T207" s="22">
        <v>0.1198</v>
      </c>
      <c r="U207" s="25"/>
      <c r="V207" s="24">
        <v>0.13009999999999999</v>
      </c>
      <c r="W207" s="23"/>
    </row>
    <row r="208" spans="2:23" ht="18.95" hidden="1" customHeight="1" x14ac:dyDescent="0.2">
      <c r="B208" s="10"/>
      <c r="C208" s="15" t="s">
        <v>139</v>
      </c>
      <c r="D208" s="22">
        <v>0.26240000000000002</v>
      </c>
      <c r="E208" s="25"/>
      <c r="F208" s="24">
        <v>0.25950000000000001</v>
      </c>
      <c r="G208" s="23"/>
      <c r="H208" s="22">
        <v>0.27089999999999997</v>
      </c>
      <c r="I208" s="25"/>
      <c r="J208" s="24">
        <v>0.26619999999999999</v>
      </c>
      <c r="K208" s="23"/>
      <c r="L208" s="22">
        <v>0.2437</v>
      </c>
      <c r="M208" s="25"/>
      <c r="N208" s="24">
        <v>0.25019999999999998</v>
      </c>
      <c r="O208" s="23"/>
      <c r="P208" s="22">
        <v>0.21149999999999999</v>
      </c>
      <c r="Q208" s="25"/>
      <c r="R208" s="24">
        <v>0.22770000000000001</v>
      </c>
      <c r="S208" s="23"/>
      <c r="T208" s="22">
        <v>0.17860000000000001</v>
      </c>
      <c r="U208" s="25"/>
      <c r="V208" s="24">
        <v>0.1938</v>
      </c>
      <c r="W208" s="23"/>
    </row>
    <row r="209" spans="2:23" ht="18.95" hidden="1" customHeight="1" x14ac:dyDescent="0.2">
      <c r="B209" s="10"/>
      <c r="C209" s="15" t="s">
        <v>140</v>
      </c>
      <c r="D209" s="22">
        <v>0.1817</v>
      </c>
      <c r="E209" s="25"/>
      <c r="F209" s="24">
        <v>0.15659999999999999</v>
      </c>
      <c r="G209" s="23"/>
      <c r="H209" s="22">
        <v>0.22989999999999999</v>
      </c>
      <c r="I209" s="25"/>
      <c r="J209" s="24">
        <v>0.21940000000000001</v>
      </c>
      <c r="K209" s="23"/>
      <c r="L209" s="22">
        <v>0.2432</v>
      </c>
      <c r="M209" s="25"/>
      <c r="N209" s="24">
        <v>0.2495</v>
      </c>
      <c r="O209" s="23"/>
      <c r="P209" s="22">
        <v>0.26900000000000002</v>
      </c>
      <c r="Q209" s="25"/>
      <c r="R209" s="24">
        <v>0.26860000000000001</v>
      </c>
      <c r="S209" s="23"/>
      <c r="T209" s="22">
        <v>0.2465</v>
      </c>
      <c r="U209" s="25"/>
      <c r="V209" s="24">
        <v>0.25719999999999998</v>
      </c>
      <c r="W209" s="23"/>
    </row>
    <row r="210" spans="2:23" ht="18.95" hidden="1" customHeight="1" x14ac:dyDescent="0.2">
      <c r="B210" s="10"/>
      <c r="C210" s="15" t="s">
        <v>141</v>
      </c>
      <c r="D210" s="22">
        <v>9.6199999999999994E-2</v>
      </c>
      <c r="E210" s="25"/>
      <c r="F210" s="24">
        <v>6.7900000000000002E-2</v>
      </c>
      <c r="G210" s="23"/>
      <c r="H210" s="22">
        <v>0.15640000000000001</v>
      </c>
      <c r="I210" s="25"/>
      <c r="J210" s="24">
        <v>0.1406</v>
      </c>
      <c r="K210" s="23"/>
      <c r="L210" s="22">
        <v>0.21640000000000001</v>
      </c>
      <c r="M210" s="25"/>
      <c r="N210" s="24">
        <v>0.20830000000000001</v>
      </c>
      <c r="O210" s="23"/>
      <c r="P210" s="22">
        <v>0.32540000000000002</v>
      </c>
      <c r="Q210" s="25"/>
      <c r="R210" s="24">
        <v>0.27929999999999999</v>
      </c>
      <c r="S210" s="23"/>
      <c r="T210" s="22">
        <v>0.40339999999999998</v>
      </c>
      <c r="U210" s="25"/>
      <c r="V210" s="24">
        <v>0.3614</v>
      </c>
      <c r="W210" s="23"/>
    </row>
    <row r="211" spans="2:23" ht="18.95" hidden="1" customHeight="1" x14ac:dyDescent="0.2">
      <c r="B211" s="20" t="s">
        <v>142</v>
      </c>
      <c r="C211" s="45"/>
      <c r="D211" s="19"/>
      <c r="E211" s="16"/>
      <c r="F211" s="17"/>
      <c r="G211" s="18"/>
      <c r="H211" s="19"/>
      <c r="I211" s="16"/>
      <c r="J211" s="17"/>
      <c r="K211" s="18"/>
      <c r="L211" s="19"/>
      <c r="M211" s="16"/>
      <c r="N211" s="17"/>
      <c r="O211" s="18"/>
      <c r="P211" s="19"/>
      <c r="Q211" s="16"/>
      <c r="R211" s="17"/>
      <c r="S211" s="18"/>
      <c r="T211" s="19"/>
      <c r="U211" s="16"/>
      <c r="V211" s="17"/>
      <c r="W211" s="18"/>
    </row>
    <row r="212" spans="2:23" ht="18.95" hidden="1" customHeight="1" x14ac:dyDescent="0.2">
      <c r="B212" s="10"/>
      <c r="C212" s="15" t="s">
        <v>143</v>
      </c>
      <c r="D212" s="22">
        <v>1.9099999999999999E-2</v>
      </c>
      <c r="E212" s="25"/>
      <c r="F212" s="24">
        <v>3.6900000000000002E-2</v>
      </c>
      <c r="G212" s="23"/>
      <c r="H212" s="22">
        <v>1.6799999999999999E-2</v>
      </c>
      <c r="I212" s="25"/>
      <c r="J212" s="24">
        <v>3.7600000000000001E-2</v>
      </c>
      <c r="K212" s="23"/>
      <c r="L212" s="22">
        <v>1.8700000000000001E-2</v>
      </c>
      <c r="M212" s="25"/>
      <c r="N212" s="24">
        <v>3.15E-2</v>
      </c>
      <c r="O212" s="23"/>
      <c r="P212" s="22">
        <v>1.52E-2</v>
      </c>
      <c r="Q212" s="25"/>
      <c r="R212" s="24">
        <v>2.63E-2</v>
      </c>
      <c r="S212" s="23"/>
      <c r="T212" s="22">
        <v>1.3899999999999999E-2</v>
      </c>
      <c r="U212" s="25"/>
      <c r="V212" s="24">
        <v>2.0199999999999999E-2</v>
      </c>
      <c r="W212" s="23"/>
    </row>
    <row r="213" spans="2:23" ht="18.95" hidden="1" customHeight="1" x14ac:dyDescent="0.2">
      <c r="B213" s="10"/>
      <c r="C213" s="15" t="s">
        <v>144</v>
      </c>
      <c r="D213" s="22">
        <v>3.7699999999999997E-2</v>
      </c>
      <c r="E213" s="25"/>
      <c r="F213" s="24">
        <v>3.4000000000000002E-2</v>
      </c>
      <c r="G213" s="23"/>
      <c r="H213" s="22">
        <v>4.87E-2</v>
      </c>
      <c r="I213" s="25"/>
      <c r="J213" s="24">
        <v>4.3900000000000002E-2</v>
      </c>
      <c r="K213" s="23"/>
      <c r="L213" s="22">
        <v>4.2999999999999997E-2</v>
      </c>
      <c r="M213" s="25"/>
      <c r="N213" s="24">
        <v>4.5199999999999997E-2</v>
      </c>
      <c r="O213" s="23"/>
      <c r="P213" s="22">
        <v>4.3400000000000001E-2</v>
      </c>
      <c r="Q213" s="25"/>
      <c r="R213" s="24">
        <v>4.4299999999999999E-2</v>
      </c>
      <c r="S213" s="23"/>
      <c r="T213" s="22">
        <v>3.8300000000000001E-2</v>
      </c>
      <c r="U213" s="25"/>
      <c r="V213" s="24">
        <v>4.1200000000000001E-2</v>
      </c>
      <c r="W213" s="23"/>
    </row>
    <row r="214" spans="2:23" ht="18.95" hidden="1" customHeight="1" x14ac:dyDescent="0.2">
      <c r="B214" s="10"/>
      <c r="C214" s="15" t="s">
        <v>145</v>
      </c>
      <c r="D214" s="22">
        <v>3.2399999999999998E-2</v>
      </c>
      <c r="E214" s="25"/>
      <c r="F214" s="24">
        <v>4.3900000000000002E-2</v>
      </c>
      <c r="G214" s="23"/>
      <c r="H214" s="22">
        <v>1.7999999999999999E-2</v>
      </c>
      <c r="I214" s="25"/>
      <c r="J214" s="24">
        <v>2.2800000000000001E-2</v>
      </c>
      <c r="K214" s="23"/>
      <c r="L214" s="22">
        <v>1.2E-2</v>
      </c>
      <c r="M214" s="25"/>
      <c r="N214" s="24">
        <v>1.2800000000000001E-2</v>
      </c>
      <c r="O214" s="23"/>
      <c r="P214" s="22">
        <v>4.7000000000000002E-3</v>
      </c>
      <c r="Q214" s="25"/>
      <c r="R214" s="24">
        <v>6.3E-3</v>
      </c>
      <c r="S214" s="23"/>
      <c r="T214" s="22">
        <v>3.8E-3</v>
      </c>
      <c r="U214" s="25"/>
      <c r="V214" s="24">
        <v>4.1000000000000003E-3</v>
      </c>
      <c r="W214" s="23"/>
    </row>
    <row r="215" spans="2:23" ht="18.95" hidden="1" customHeight="1" x14ac:dyDescent="0.2">
      <c r="B215" s="10"/>
      <c r="C215" s="15" t="s">
        <v>146</v>
      </c>
      <c r="D215" s="22">
        <v>9.2600000000000002E-2</v>
      </c>
      <c r="E215" s="25"/>
      <c r="F215" s="24">
        <v>0.1137</v>
      </c>
      <c r="G215" s="23"/>
      <c r="H215" s="22">
        <v>7.9000000000000001E-2</v>
      </c>
      <c r="I215" s="25"/>
      <c r="J215" s="24">
        <v>8.6499999999999994E-2</v>
      </c>
      <c r="K215" s="23"/>
      <c r="L215" s="22">
        <v>5.33E-2</v>
      </c>
      <c r="M215" s="25"/>
      <c r="N215" s="24">
        <v>6.3799999999999996E-2</v>
      </c>
      <c r="O215" s="23"/>
      <c r="P215" s="22">
        <v>3.3799999999999997E-2</v>
      </c>
      <c r="Q215" s="25"/>
      <c r="R215" s="24">
        <v>4.1500000000000002E-2</v>
      </c>
      <c r="S215" s="23"/>
      <c r="T215" s="22">
        <v>2.4400000000000002E-2</v>
      </c>
      <c r="U215" s="25"/>
      <c r="V215" s="24">
        <v>3.1199999999999999E-2</v>
      </c>
      <c r="W215" s="23"/>
    </row>
    <row r="216" spans="2:23" ht="18.95" hidden="1" customHeight="1" x14ac:dyDescent="0.2">
      <c r="B216" s="10"/>
      <c r="C216" s="15" t="s">
        <v>147</v>
      </c>
      <c r="D216" s="22">
        <v>0.1169</v>
      </c>
      <c r="E216" s="25"/>
      <c r="F216" s="24">
        <v>0.10059999999999999</v>
      </c>
      <c r="G216" s="23"/>
      <c r="H216" s="22">
        <v>0.17349999999999999</v>
      </c>
      <c r="I216" s="25"/>
      <c r="J216" s="24">
        <v>0.15759999999999999</v>
      </c>
      <c r="K216" s="23"/>
      <c r="L216" s="22">
        <v>0.192</v>
      </c>
      <c r="M216" s="25"/>
      <c r="N216" s="24">
        <v>0.20880000000000001</v>
      </c>
      <c r="O216" s="23"/>
      <c r="P216" s="22">
        <v>0.246</v>
      </c>
      <c r="Q216" s="25"/>
      <c r="R216" s="24">
        <v>0.2477</v>
      </c>
      <c r="S216" s="23"/>
      <c r="T216" s="22">
        <v>0.25069999999999998</v>
      </c>
      <c r="U216" s="25"/>
      <c r="V216" s="24">
        <v>0.26450000000000001</v>
      </c>
      <c r="W216" s="23"/>
    </row>
    <row r="217" spans="2:23" ht="18.95" hidden="1" customHeight="1" x14ac:dyDescent="0.2">
      <c r="B217" s="114"/>
      <c r="C217" s="111" t="s">
        <v>148</v>
      </c>
      <c r="D217" s="214">
        <v>0.13639999999999999</v>
      </c>
      <c r="E217" s="215"/>
      <c r="F217" s="216">
        <v>0.15509999999999999</v>
      </c>
      <c r="G217" s="217"/>
      <c r="H217" s="214">
        <v>0.15310000000000001</v>
      </c>
      <c r="I217" s="215"/>
      <c r="J217" s="216">
        <v>0.1414</v>
      </c>
      <c r="K217" s="217"/>
      <c r="L217" s="214">
        <v>0.13020000000000001</v>
      </c>
      <c r="M217" s="215"/>
      <c r="N217" s="216">
        <v>0.13669999999999999</v>
      </c>
      <c r="O217" s="217"/>
      <c r="P217" s="214">
        <v>0.10780000000000001</v>
      </c>
      <c r="Q217" s="215"/>
      <c r="R217" s="216">
        <v>0.1195</v>
      </c>
      <c r="S217" s="217"/>
      <c r="T217" s="214">
        <v>8.4599999999999995E-2</v>
      </c>
      <c r="U217" s="215"/>
      <c r="V217" s="216">
        <v>9.5100000000000004E-2</v>
      </c>
      <c r="W217" s="217"/>
    </row>
    <row r="218" spans="2:23" ht="18.95" hidden="1" customHeight="1" x14ac:dyDescent="0.2">
      <c r="D218" s="26">
        <f>SUM(D212:D217)</f>
        <v>0.43510000000000004</v>
      </c>
      <c r="F218" s="26">
        <f>SUM(F212:F217)</f>
        <v>0.48419999999999996</v>
      </c>
      <c r="H218" s="26">
        <f>SUM(H212:H217)</f>
        <v>0.48909999999999998</v>
      </c>
      <c r="J218" s="26">
        <f>SUM(J212:J217)</f>
        <v>0.48980000000000001</v>
      </c>
      <c r="L218" s="26">
        <f>SUM(L212:L217)</f>
        <v>0.44920000000000004</v>
      </c>
      <c r="N218" s="26">
        <f>SUM(N212:N217)</f>
        <v>0.49879999999999997</v>
      </c>
      <c r="P218" s="26">
        <f>SUM(P212:P217)</f>
        <v>0.45089999999999997</v>
      </c>
      <c r="R218" s="26">
        <f>SUM(R212:R217)</f>
        <v>0.48559999999999998</v>
      </c>
      <c r="T218" s="26">
        <f>SUM(T212:T217)</f>
        <v>0.41569999999999996</v>
      </c>
      <c r="V218" s="26">
        <f>SUM(V212:V217)</f>
        <v>0.45630000000000004</v>
      </c>
    </row>
  </sheetData>
  <mergeCells count="27">
    <mergeCell ref="B94:B110"/>
    <mergeCell ref="B113:B129"/>
    <mergeCell ref="B132:B148"/>
    <mergeCell ref="L75:T75"/>
    <mergeCell ref="C75:K75"/>
    <mergeCell ref="L56:T56"/>
    <mergeCell ref="C56:K56"/>
    <mergeCell ref="B75:B91"/>
    <mergeCell ref="B56:B72"/>
    <mergeCell ref="L132:T132"/>
    <mergeCell ref="C132:K132"/>
    <mergeCell ref="L113:T113"/>
    <mergeCell ref="C113:K113"/>
    <mergeCell ref="L94:T94"/>
    <mergeCell ref="C94:K94"/>
    <mergeCell ref="T153:W153"/>
    <mergeCell ref="P153:S153"/>
    <mergeCell ref="T187:W187"/>
    <mergeCell ref="P187:S187"/>
    <mergeCell ref="B187:B189"/>
    <mergeCell ref="H187:K187"/>
    <mergeCell ref="L187:O187"/>
    <mergeCell ref="D187:G187"/>
    <mergeCell ref="H153:K153"/>
    <mergeCell ref="L153:O153"/>
    <mergeCell ref="D153:G153"/>
    <mergeCell ref="B153:B155"/>
  </mergeCells>
  <phoneticPr fontId="0" type="noConversion"/>
  <conditionalFormatting sqref="C19:G20 D23:D33 F23:F33 D40:D51 F40:F51 H40:H51 J40:J51 L40:L51">
    <cfRule type="cellIs" dxfId="19" priority="10" stopIfTrue="1" operator="lessThan">
      <formula>0</formula>
    </cfRule>
    <cfRule type="cellIs" dxfId="18" priority="11" stopIfTrue="1" operator="greaterThan">
      <formula>0</formula>
    </cfRule>
  </conditionalFormatting>
  <conditionalFormatting sqref="C6:N6 C10:N10 C14:N14 C18:N18">
    <cfRule type="cellIs" dxfId="17" priority="8" stopIfTrue="1" operator="lessThan">
      <formula>0</formula>
    </cfRule>
    <cfRule type="cellIs" dxfId="16" priority="9" stopIfTrue="1" operator="greaterThan">
      <formula>0</formula>
    </cfRule>
  </conditionalFormatting>
  <conditionalFormatting sqref="D58:D64 M58:M64 D66:D72 M66:M72 M77:M86 D77:D89 M88:M91 D91 M96:M103 D96:D108 M105:M110 D110 M115:M122 D115:D129 M124:M129 D134:D148 M134:M148">
    <cfRule type="cellIs" dxfId="15" priority="2" stopIfTrue="1" operator="lessThan">
      <formula>0</formula>
    </cfRule>
    <cfRule type="cellIs" dxfId="14" priority="3" stopIfTrue="1" operator="greaterThan">
      <formula>0</formula>
    </cfRule>
  </conditionalFormatting>
  <conditionalFormatting sqref="E157:E183 G157:G183 I157:I183 K157:K183 M157:M183 O157:O183 Q157:Q183 S157:S183 U157:U183 W157:W183">
    <cfRule type="cellIs" dxfId="13" priority="6" stopIfTrue="1" operator="lessThan">
      <formula>0</formula>
    </cfRule>
    <cfRule type="cellIs" dxfId="12" priority="7" stopIfTrue="1" operator="greaterThan">
      <formula>0</formula>
    </cfRule>
  </conditionalFormatting>
  <conditionalFormatting sqref="H58:H64 K58:K64 Q58:Q64 T58:T64 H66:H72 K66:K72 Q66:Q72 T66:T72 Q77:Q86 T77:T86 H77:H89 K77:K89 Q88:Q91 T88:T91 H91 K91 Q96:Q103 T96:T103 H96:H108 K96:K108 Q105:Q110 T105:T110 H110 K110 Q115:Q122 T115:T122 H115:H129 K115:K129 Q124:Q129 T124:T129 H134:H148 K134:K148 Q134:Q148 T134:T148">
    <cfRule type="cellIs" dxfId="11" priority="4" stopIfTrue="1" operator="lessThan">
      <formula>0</formula>
    </cfRule>
    <cfRule type="cellIs" dxfId="10" priority="5" stopIfTrue="1" operator="greaterThan">
      <formula>0</formula>
    </cfRule>
  </conditionalFormatting>
  <pageMargins left="0.7" right="0.7" top="0.75" bottom="0.75" header="0.3" footer="0.3"/>
  <picture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117872-146E-4479-BAA5-1ED9050488FF}">
  <sheetPr>
    <outlinePr summaryBelow="0" summaryRight="0"/>
  </sheetPr>
  <dimension ref="A1:T215"/>
  <sheetViews>
    <sheetView showGridLines="0" topLeftCell="A7" workbookViewId="0">
      <selection activeCell="D10" sqref="D10"/>
    </sheetView>
  </sheetViews>
  <sheetFormatPr defaultColWidth="14" defaultRowHeight="12.75" x14ac:dyDescent="0.2"/>
  <cols>
    <col min="2" max="2" width="18" customWidth="1"/>
    <col min="3" max="15" width="16" customWidth="1"/>
  </cols>
  <sheetData>
    <row r="1" spans="1:20" ht="13.5" x14ac:dyDescent="0.2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</row>
    <row r="2" spans="1:20" ht="15.75" x14ac:dyDescent="0.2">
      <c r="A2" s="27"/>
      <c r="B2" s="104" t="s">
        <v>150</v>
      </c>
      <c r="C2" s="2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</row>
    <row r="3" spans="1:20" ht="21.95" customHeight="1" x14ac:dyDescent="0.2">
      <c r="A3" s="27"/>
      <c r="B3" s="104" t="s">
        <v>151</v>
      </c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</row>
    <row r="4" spans="1:20" ht="13.5" x14ac:dyDescent="0.2">
      <c r="A4" s="27"/>
      <c r="B4" s="235" t="s">
        <v>152</v>
      </c>
      <c r="C4" s="253" t="s">
        <v>153</v>
      </c>
      <c r="D4" s="253" t="s">
        <v>154</v>
      </c>
      <c r="E4" s="253" t="s">
        <v>155</v>
      </c>
      <c r="F4" s="253" t="s">
        <v>156</v>
      </c>
      <c r="G4" s="253" t="s">
        <v>157</v>
      </c>
      <c r="H4" s="253" t="s">
        <v>158</v>
      </c>
      <c r="I4" s="253" t="s">
        <v>159</v>
      </c>
      <c r="J4" s="253" t="s">
        <v>160</v>
      </c>
      <c r="K4" s="253" t="s">
        <v>161</v>
      </c>
      <c r="L4" s="253" t="s">
        <v>162</v>
      </c>
      <c r="M4" s="253" t="s">
        <v>163</v>
      </c>
      <c r="N4" s="253" t="s">
        <v>164</v>
      </c>
      <c r="O4" s="235" t="s">
        <v>70</v>
      </c>
      <c r="P4" s="15" t="s">
        <v>165</v>
      </c>
      <c r="Q4" s="27"/>
      <c r="R4" s="27"/>
      <c r="S4" s="27"/>
      <c r="T4" s="27"/>
    </row>
    <row r="5" spans="1:20" ht="13.5" x14ac:dyDescent="0.2">
      <c r="A5" s="27"/>
      <c r="B5" s="262" t="s">
        <v>120</v>
      </c>
      <c r="C5" s="261">
        <v>23508414</v>
      </c>
      <c r="D5" s="261">
        <v>28063681</v>
      </c>
      <c r="E5" s="261">
        <v>36324117</v>
      </c>
      <c r="F5" s="261">
        <v>37083786</v>
      </c>
      <c r="G5" s="261">
        <v>48256000</v>
      </c>
      <c r="H5" s="261">
        <v>57478698</v>
      </c>
      <c r="I5" s="261">
        <v>29543321</v>
      </c>
      <c r="J5" s="261">
        <v>38040213</v>
      </c>
      <c r="K5" s="261">
        <v>36253477</v>
      </c>
      <c r="L5" s="261">
        <v>62764894</v>
      </c>
      <c r="M5" s="261">
        <v>58347217</v>
      </c>
      <c r="N5" s="261">
        <v>34393663</v>
      </c>
      <c r="O5" s="263">
        <v>452705576</v>
      </c>
      <c r="P5" s="264">
        <f>O5/SUM(C5:N5)</f>
        <v>0.92378056361106753</v>
      </c>
      <c r="Q5" s="27"/>
      <c r="R5" s="27"/>
      <c r="S5" s="27"/>
      <c r="T5" s="27"/>
    </row>
    <row r="6" spans="1:20" ht="12" customHeight="1" x14ac:dyDescent="0.2">
      <c r="A6" s="265"/>
      <c r="B6" s="262" t="s">
        <v>149</v>
      </c>
      <c r="C6" s="261">
        <v>32737664</v>
      </c>
      <c r="D6" s="261">
        <v>26353208</v>
      </c>
      <c r="E6" s="261">
        <v>36473440</v>
      </c>
      <c r="F6" s="261">
        <v>30160948</v>
      </c>
      <c r="G6" s="261">
        <v>44189328</v>
      </c>
      <c r="H6" s="261">
        <v>53776292</v>
      </c>
      <c r="I6" s="261">
        <v>30360345</v>
      </c>
      <c r="J6" s="261">
        <v>35337168</v>
      </c>
      <c r="K6" s="261">
        <v>34838846</v>
      </c>
      <c r="L6" s="261">
        <v>61242740</v>
      </c>
      <c r="M6" s="261">
        <v>55518636</v>
      </c>
      <c r="N6" s="261">
        <v>30190423</v>
      </c>
      <c r="O6" s="263">
        <v>434155519</v>
      </c>
      <c r="P6" s="264">
        <f>O6/SUM(C6:N6)</f>
        <v>0.92142367122876978</v>
      </c>
      <c r="Q6" s="27"/>
      <c r="R6" s="27"/>
      <c r="S6" s="27"/>
      <c r="T6" s="27"/>
    </row>
    <row r="7" spans="1:20" ht="21" customHeight="1" x14ac:dyDescent="0.2">
      <c r="A7" s="27"/>
      <c r="B7" s="235" t="s">
        <v>166</v>
      </c>
      <c r="C7" s="233">
        <f>C5/N6-1</f>
        <v>-0.22132876376061372</v>
      </c>
      <c r="D7" s="233">
        <f>D5/C5-1</f>
        <v>0.19377177039676097</v>
      </c>
      <c r="E7" s="233">
        <f>E5/D5</f>
        <v>1.2943461337092592</v>
      </c>
      <c r="F7" s="233">
        <f t="shared" ref="F7:N7" si="0">F5/E5-1</f>
        <v>2.0913626062816659E-2</v>
      </c>
      <c r="G7" s="233">
        <f t="shared" si="0"/>
        <v>0.30126950899781368</v>
      </c>
      <c r="H7" s="233">
        <f t="shared" si="0"/>
        <v>0.19112023375331555</v>
      </c>
      <c r="I7" s="233">
        <f t="shared" si="0"/>
        <v>-0.48601269639058287</v>
      </c>
      <c r="J7" s="233">
        <f t="shared" si="0"/>
        <v>0.28760788267507231</v>
      </c>
      <c r="K7" s="233">
        <f t="shared" si="0"/>
        <v>-4.6969663392789074E-2</v>
      </c>
      <c r="L7" s="233">
        <f t="shared" si="0"/>
        <v>0.73127929219037391</v>
      </c>
      <c r="M7" s="233">
        <f t="shared" si="0"/>
        <v>-7.0384521003094447E-2</v>
      </c>
      <c r="N7" s="233">
        <f t="shared" si="0"/>
        <v>-0.41053464469436474</v>
      </c>
      <c r="O7" s="562">
        <f>O5/O6-1</f>
        <v>4.2726756169602087E-2</v>
      </c>
      <c r="P7" s="234"/>
      <c r="Q7" s="27"/>
      <c r="R7" s="27"/>
      <c r="S7" s="27"/>
      <c r="T7" s="27"/>
    </row>
    <row r="8" spans="1:20" ht="13.5" x14ac:dyDescent="0.2">
      <c r="A8" s="27"/>
      <c r="B8" s="228" t="s">
        <v>51</v>
      </c>
      <c r="C8" s="227">
        <f t="shared" ref="C8:N8" si="1">C5/C6-1</f>
        <v>-0.28191534985513933</v>
      </c>
      <c r="D8" s="227">
        <f t="shared" si="1"/>
        <v>6.4905684347803083E-2</v>
      </c>
      <c r="E8" s="227">
        <f t="shared" si="1"/>
        <v>-4.0940201966143119E-3</v>
      </c>
      <c r="F8" s="227">
        <f t="shared" si="1"/>
        <v>0.22952985430033568</v>
      </c>
      <c r="G8" s="227">
        <f t="shared" si="1"/>
        <v>9.2028373909646133E-2</v>
      </c>
      <c r="H8" s="227">
        <f t="shared" si="1"/>
        <v>6.8848294709497715E-2</v>
      </c>
      <c r="I8" s="227">
        <f t="shared" si="1"/>
        <v>-2.6910893140377645E-2</v>
      </c>
      <c r="J8" s="227">
        <f t="shared" si="1"/>
        <v>7.6492971932555553E-2</v>
      </c>
      <c r="K8" s="227">
        <f t="shared" si="1"/>
        <v>4.0604990188251255E-2</v>
      </c>
      <c r="L8" s="227">
        <f t="shared" si="1"/>
        <v>2.4854439889528068E-2</v>
      </c>
      <c r="M8" s="227">
        <f t="shared" si="1"/>
        <v>5.0948315805164901E-2</v>
      </c>
      <c r="N8" s="227">
        <f t="shared" si="1"/>
        <v>0.13922428314435997</v>
      </c>
      <c r="O8" s="563"/>
      <c r="P8" s="15" t="s">
        <v>167</v>
      </c>
      <c r="Q8" s="27"/>
      <c r="R8" s="27"/>
      <c r="S8" s="27"/>
      <c r="T8" s="27"/>
    </row>
    <row r="9" spans="1:20" ht="18.95" hidden="1" customHeight="1" x14ac:dyDescent="0.2">
      <c r="A9" s="27"/>
      <c r="B9" s="245" t="s">
        <v>168</v>
      </c>
      <c r="C9" s="244">
        <f>N5*(1+C7)</f>
        <v>26781356.087010838</v>
      </c>
      <c r="D9" s="244">
        <f t="shared" ref="D9:N9" si="2">C9*(1+D7)</f>
        <v>31970826.869617</v>
      </c>
      <c r="E9" s="244">
        <f t="shared" si="2"/>
        <v>73352143.019793868</v>
      </c>
      <c r="F9" s="244">
        <f t="shared" si="2"/>
        <v>74886202.309816077</v>
      </c>
      <c r="G9" s="244">
        <f t="shared" si="2"/>
        <v>97447131.710405305</v>
      </c>
      <c r="H9" s="244">
        <f t="shared" si="2"/>
        <v>116071250.3014881</v>
      </c>
      <c r="I9" s="244">
        <f t="shared" si="2"/>
        <v>59659148.969035618</v>
      </c>
      <c r="J9" s="244">
        <f t="shared" si="2"/>
        <v>76817590.486216679</v>
      </c>
      <c r="K9" s="244">
        <f t="shared" si="2"/>
        <v>73209494.118433967</v>
      </c>
      <c r="L9" s="244">
        <f t="shared" si="2"/>
        <v>126746081.1589777</v>
      </c>
      <c r="M9" s="244">
        <f t="shared" si="2"/>
        <v>117825118.94758372</v>
      </c>
      <c r="N9" s="244">
        <f t="shared" si="2"/>
        <v>69453825.604366168</v>
      </c>
      <c r="O9" s="246">
        <f>SUM(C9:N9)*P5</f>
        <v>872252240.43008602</v>
      </c>
      <c r="P9" s="138">
        <f>O9/O5-1</f>
        <v>0.92675391396125861</v>
      </c>
      <c r="Q9" s="27"/>
      <c r="R9" s="27"/>
      <c r="S9" s="27"/>
      <c r="T9" s="27"/>
    </row>
    <row r="10" spans="1:20" ht="13.5" x14ac:dyDescent="0.2">
      <c r="A10" s="27"/>
      <c r="B10" s="237" t="s">
        <v>169</v>
      </c>
      <c r="C10" s="236">
        <f t="shared" ref="C10:N10" si="3">C5*(1+C8)</f>
        <v>16881031.242650546</v>
      </c>
      <c r="D10" s="236">
        <f t="shared" si="3"/>
        <v>29885173.42062344</v>
      </c>
      <c r="E10" s="236">
        <f t="shared" si="3"/>
        <v>36175405.331377819</v>
      </c>
      <c r="F10" s="236">
        <f t="shared" si="3"/>
        <v>45595621.997484826</v>
      </c>
      <c r="G10" s="236">
        <f t="shared" si="3"/>
        <v>52696921.211383887</v>
      </c>
      <c r="H10" s="236">
        <f t="shared" si="3"/>
        <v>61436008.339422219</v>
      </c>
      <c r="I10" s="236">
        <f t="shared" si="3"/>
        <v>28748283.845557123</v>
      </c>
      <c r="J10" s="236">
        <f t="shared" si="3"/>
        <v>40950021.945317432</v>
      </c>
      <c r="K10" s="236">
        <f t="shared" si="3"/>
        <v>37725549.077874996</v>
      </c>
      <c r="L10" s="236">
        <f t="shared" si="3"/>
        <v>64324880.285095602</v>
      </c>
      <c r="M10" s="236">
        <f t="shared" si="3"/>
        <v>61319909.438068487</v>
      </c>
      <c r="N10" s="236">
        <f t="shared" si="3"/>
        <v>39182096.075883694</v>
      </c>
      <c r="O10" s="238">
        <f>SUM(C10:N10)*P5</f>
        <v>475673921.25935692</v>
      </c>
      <c r="P10" s="138">
        <f>O10/O5-1</f>
        <v>5.0735724225665191E-2</v>
      </c>
      <c r="Q10" s="27"/>
      <c r="R10" s="27"/>
      <c r="S10" s="27"/>
      <c r="T10" s="27"/>
    </row>
    <row r="11" spans="1:20" ht="21.95" customHeight="1" x14ac:dyDescent="0.2">
      <c r="A11" s="27"/>
      <c r="B11" s="104"/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  <c r="Q11" s="27"/>
      <c r="R11" s="27"/>
      <c r="S11" s="27"/>
      <c r="T11" s="27"/>
    </row>
    <row r="12" spans="1:20" ht="13.5" x14ac:dyDescent="0.2">
      <c r="A12" s="27"/>
      <c r="B12" s="235" t="s">
        <v>53</v>
      </c>
      <c r="C12" s="253" t="s">
        <v>153</v>
      </c>
      <c r="D12" s="253" t="s">
        <v>154</v>
      </c>
      <c r="E12" s="253" t="s">
        <v>155</v>
      </c>
      <c r="F12" s="253" t="s">
        <v>156</v>
      </c>
      <c r="G12" s="253" t="s">
        <v>157</v>
      </c>
      <c r="H12" s="253" t="s">
        <v>158</v>
      </c>
      <c r="I12" s="253" t="s">
        <v>159</v>
      </c>
      <c r="J12" s="253" t="s">
        <v>160</v>
      </c>
      <c r="K12" s="253" t="s">
        <v>161</v>
      </c>
      <c r="L12" s="253" t="s">
        <v>162</v>
      </c>
      <c r="M12" s="253" t="s">
        <v>163</v>
      </c>
      <c r="N12" s="253" t="s">
        <v>164</v>
      </c>
      <c r="O12" s="235" t="s">
        <v>70</v>
      </c>
      <c r="P12" s="15" t="s">
        <v>165</v>
      </c>
      <c r="Q12" s="27"/>
      <c r="R12" s="27"/>
      <c r="S12" s="27"/>
      <c r="T12" s="27"/>
    </row>
    <row r="13" spans="1:20" ht="13.5" x14ac:dyDescent="0.2">
      <c r="A13" s="27"/>
      <c r="B13" s="262" t="s">
        <v>120</v>
      </c>
      <c r="C13" s="261">
        <v>900000</v>
      </c>
      <c r="D13" s="261">
        <v>1000000</v>
      </c>
      <c r="E13" s="261">
        <v>1300000</v>
      </c>
      <c r="F13" s="261">
        <v>1300000</v>
      </c>
      <c r="G13" s="261">
        <v>1500000</v>
      </c>
      <c r="H13" s="261">
        <v>1800000</v>
      </c>
      <c r="I13" s="261">
        <v>1100000</v>
      </c>
      <c r="J13" s="261">
        <v>1300000</v>
      </c>
      <c r="K13" s="261">
        <v>1400000</v>
      </c>
      <c r="L13" s="261">
        <v>1700000</v>
      </c>
      <c r="M13" s="261">
        <v>1800000</v>
      </c>
      <c r="N13" s="261">
        <v>1300000</v>
      </c>
      <c r="O13" s="286">
        <v>10000000</v>
      </c>
      <c r="P13" s="264">
        <f>O13/SUM(C13:N13)</f>
        <v>0.6097560975609756</v>
      </c>
      <c r="Q13" s="27"/>
      <c r="R13" s="27"/>
      <c r="S13" s="27"/>
      <c r="T13" s="27"/>
    </row>
    <row r="14" spans="1:20" ht="18.95" hidden="1" customHeight="1" x14ac:dyDescent="0.2">
      <c r="A14" s="265"/>
      <c r="B14" s="262" t="s">
        <v>149</v>
      </c>
      <c r="C14" s="261">
        <v>1200000</v>
      </c>
      <c r="D14" s="261">
        <v>1000000</v>
      </c>
      <c r="E14" s="261">
        <v>1200000</v>
      </c>
      <c r="F14" s="261">
        <v>1000000</v>
      </c>
      <c r="G14" s="261">
        <v>1400000</v>
      </c>
      <c r="H14" s="261">
        <v>1700000</v>
      </c>
      <c r="I14" s="261">
        <v>1100000</v>
      </c>
      <c r="J14" s="261">
        <v>1200000</v>
      </c>
      <c r="K14" s="261">
        <v>1200000</v>
      </c>
      <c r="L14" s="261">
        <v>1600000</v>
      </c>
      <c r="M14" s="261">
        <v>1500000</v>
      </c>
      <c r="N14" s="261">
        <v>1000000</v>
      </c>
      <c r="O14" s="286">
        <v>9100000</v>
      </c>
      <c r="P14" s="264">
        <f>O14/SUM(C14:N14)</f>
        <v>0.60264900662251653</v>
      </c>
      <c r="Q14" s="27"/>
      <c r="R14" s="27"/>
      <c r="S14" s="27"/>
      <c r="T14" s="27"/>
    </row>
    <row r="15" spans="1:20" ht="18.95" hidden="1" customHeight="1" x14ac:dyDescent="0.2">
      <c r="A15" s="27"/>
      <c r="B15" s="235" t="s">
        <v>166</v>
      </c>
      <c r="C15" s="233"/>
      <c r="D15" s="233"/>
      <c r="E15" s="233"/>
      <c r="F15" s="280"/>
      <c r="G15" s="233"/>
      <c r="H15" s="233"/>
      <c r="I15" s="233"/>
      <c r="J15" s="233"/>
      <c r="K15" s="233"/>
      <c r="L15" s="233"/>
      <c r="M15" s="233"/>
      <c r="N15" s="233"/>
      <c r="O15" s="562">
        <v>8.2699999999999996E-2</v>
      </c>
      <c r="P15" s="234"/>
      <c r="Q15" s="27"/>
      <c r="R15" s="27"/>
      <c r="S15" s="27"/>
      <c r="T15" s="27"/>
    </row>
    <row r="16" spans="1:20" ht="13.5" x14ac:dyDescent="0.2">
      <c r="A16" s="27"/>
      <c r="B16" s="228" t="s">
        <v>51</v>
      </c>
      <c r="C16" s="291">
        <v>-0.24879999999999999</v>
      </c>
      <c r="D16" s="291">
        <v>7.7600000000000002E-2</v>
      </c>
      <c r="E16" s="291">
        <v>2.2599999999999999E-2</v>
      </c>
      <c r="F16" s="291">
        <v>0.32479999999999998</v>
      </c>
      <c r="G16" s="291">
        <v>8.3799999999999999E-2</v>
      </c>
      <c r="H16" s="291">
        <v>6.4899999999999999E-2</v>
      </c>
      <c r="I16" s="291">
        <v>4.8399999999999999E-2</v>
      </c>
      <c r="J16" s="291">
        <v>9.9400000000000002E-2</v>
      </c>
      <c r="K16" s="291">
        <v>0.1404</v>
      </c>
      <c r="L16" s="291">
        <v>0.04</v>
      </c>
      <c r="M16" s="291">
        <v>0.1394</v>
      </c>
      <c r="N16" s="291">
        <v>0.34499999999999997</v>
      </c>
      <c r="O16" s="563"/>
      <c r="P16" s="15" t="s">
        <v>167</v>
      </c>
      <c r="Q16" s="27"/>
      <c r="R16" s="27"/>
      <c r="S16" s="27"/>
      <c r="T16" s="27"/>
    </row>
    <row r="17" spans="1:20" ht="18.95" hidden="1" customHeight="1" x14ac:dyDescent="0.2">
      <c r="A17" s="27"/>
      <c r="B17" s="245" t="s">
        <v>168</v>
      </c>
      <c r="C17" s="244">
        <f>N13*(1+C15)</f>
        <v>1300000</v>
      </c>
      <c r="D17" s="244">
        <f t="shared" ref="D17:N17" si="4">C17*(1+D15)</f>
        <v>1300000</v>
      </c>
      <c r="E17" s="244">
        <f t="shared" si="4"/>
        <v>1300000</v>
      </c>
      <c r="F17" s="244">
        <f t="shared" si="4"/>
        <v>1300000</v>
      </c>
      <c r="G17" s="244">
        <f t="shared" si="4"/>
        <v>1300000</v>
      </c>
      <c r="H17" s="244">
        <f t="shared" si="4"/>
        <v>1300000</v>
      </c>
      <c r="I17" s="244">
        <f t="shared" si="4"/>
        <v>1300000</v>
      </c>
      <c r="J17" s="244">
        <f t="shared" si="4"/>
        <v>1300000</v>
      </c>
      <c r="K17" s="244">
        <f t="shared" si="4"/>
        <v>1300000</v>
      </c>
      <c r="L17" s="244">
        <f t="shared" si="4"/>
        <v>1300000</v>
      </c>
      <c r="M17" s="244">
        <f t="shared" si="4"/>
        <v>1300000</v>
      </c>
      <c r="N17" s="244">
        <f t="shared" si="4"/>
        <v>1300000</v>
      </c>
      <c r="O17" s="246">
        <f>SUM(C17:N17)*P13</f>
        <v>9512195.1219512187</v>
      </c>
      <c r="P17" s="138">
        <f>O17/O13-1</f>
        <v>-4.8780487804878092E-2</v>
      </c>
      <c r="Q17" s="27"/>
      <c r="R17" s="27"/>
      <c r="S17" s="27"/>
      <c r="T17" s="27"/>
    </row>
    <row r="18" spans="1:20" ht="13.5" x14ac:dyDescent="0.2">
      <c r="A18" s="27"/>
      <c r="B18" s="237" t="s">
        <v>169</v>
      </c>
      <c r="C18" s="236">
        <f t="shared" ref="C18:N18" si="5">C13*(1+C16)</f>
        <v>676080</v>
      </c>
      <c r="D18" s="236">
        <f t="shared" si="5"/>
        <v>1077600</v>
      </c>
      <c r="E18" s="236">
        <f t="shared" si="5"/>
        <v>1329380</v>
      </c>
      <c r="F18" s="236">
        <f t="shared" si="5"/>
        <v>1722240</v>
      </c>
      <c r="G18" s="236">
        <f t="shared" si="5"/>
        <v>1625700.0000000002</v>
      </c>
      <c r="H18" s="236">
        <f t="shared" si="5"/>
        <v>1916820</v>
      </c>
      <c r="I18" s="236">
        <f t="shared" si="5"/>
        <v>1153240</v>
      </c>
      <c r="J18" s="236">
        <f t="shared" si="5"/>
        <v>1429220</v>
      </c>
      <c r="K18" s="236">
        <f t="shared" si="5"/>
        <v>1596560</v>
      </c>
      <c r="L18" s="236">
        <f t="shared" si="5"/>
        <v>1768000</v>
      </c>
      <c r="M18" s="236">
        <f t="shared" si="5"/>
        <v>2050920</v>
      </c>
      <c r="N18" s="236">
        <f t="shared" si="5"/>
        <v>1748500</v>
      </c>
      <c r="O18" s="238">
        <f>SUM(C18:N18)*P13</f>
        <v>11033085.365853658</v>
      </c>
      <c r="P18" s="138">
        <f>O18/O13-1</f>
        <v>0.10330853658536587</v>
      </c>
      <c r="Q18" s="27"/>
      <c r="R18" s="27"/>
      <c r="S18" s="27"/>
      <c r="T18" s="27"/>
    </row>
    <row r="19" spans="1:20" ht="13.5" x14ac:dyDescent="0.2">
      <c r="A19" s="27"/>
      <c r="Q19" s="27"/>
      <c r="R19" s="27"/>
      <c r="S19" s="27"/>
      <c r="T19" s="27"/>
    </row>
    <row r="20" spans="1:20" ht="18.95" customHeight="1" x14ac:dyDescent="0.2">
      <c r="A20" s="27"/>
      <c r="B20" s="235" t="s">
        <v>170</v>
      </c>
      <c r="C20" s="235" t="s">
        <v>120</v>
      </c>
      <c r="D20" s="283" t="s">
        <v>171</v>
      </c>
      <c r="E20" s="15" t="s">
        <v>167</v>
      </c>
      <c r="F20" s="26" t="s">
        <v>172</v>
      </c>
      <c r="Q20" s="27"/>
      <c r="R20" s="27"/>
      <c r="S20" s="27"/>
      <c r="T20" s="27"/>
    </row>
    <row r="21" spans="1:20" ht="18.95" customHeight="1" x14ac:dyDescent="0.2">
      <c r="A21" s="27"/>
      <c r="B21" s="224" t="s">
        <v>70</v>
      </c>
      <c r="C21" s="256">
        <v>166000</v>
      </c>
      <c r="D21" s="256">
        <f>D22+D23</f>
        <v>201262.87590458326</v>
      </c>
      <c r="E21" s="258">
        <f>D21/C21-1</f>
        <v>0.21242696328062194</v>
      </c>
      <c r="F21" s="257">
        <f>D21*109</f>
        <v>21937653.473599575</v>
      </c>
      <c r="Q21" s="27"/>
      <c r="R21" s="27"/>
      <c r="S21" s="27"/>
      <c r="T21" s="27"/>
    </row>
    <row r="22" spans="1:20" ht="18.95" customHeight="1" x14ac:dyDescent="0.2">
      <c r="A22" s="27"/>
      <c r="B22" s="224" t="s">
        <v>173</v>
      </c>
      <c r="C22" s="256">
        <v>100000</v>
      </c>
      <c r="D22" s="259">
        <f>(D23/D25)*D24</f>
        <v>121242.6963280622</v>
      </c>
      <c r="Q22" s="27"/>
      <c r="R22" s="27"/>
      <c r="S22" s="27"/>
      <c r="T22" s="27"/>
    </row>
    <row r="23" spans="1:20" ht="18.95" customHeight="1" x14ac:dyDescent="0.2">
      <c r="A23" s="27"/>
      <c r="B23" s="114" t="s">
        <v>174</v>
      </c>
      <c r="C23" s="263">
        <f>C21-C22</f>
        <v>66000</v>
      </c>
      <c r="D23" s="285">
        <f>O18*D26</f>
        <v>80020.179576521041</v>
      </c>
      <c r="F23" s="284"/>
      <c r="Q23" s="27"/>
      <c r="R23" s="27"/>
      <c r="S23" s="27"/>
      <c r="T23" s="27"/>
    </row>
    <row r="24" spans="1:20" ht="18.95" customHeight="1" x14ac:dyDescent="0.2">
      <c r="A24" s="27"/>
      <c r="B24" s="224" t="s">
        <v>173</v>
      </c>
      <c r="C24" s="225">
        <f>C22/$C$21</f>
        <v>0.60240963855421692</v>
      </c>
      <c r="D24" s="226">
        <f>C24</f>
        <v>0.60240963855421692</v>
      </c>
      <c r="Q24" s="27"/>
      <c r="R24" s="27"/>
      <c r="S24" s="27"/>
      <c r="T24" s="27"/>
    </row>
    <row r="25" spans="1:20" ht="18.95" customHeight="1" x14ac:dyDescent="0.2">
      <c r="A25" s="27"/>
      <c r="B25" s="10" t="s">
        <v>174</v>
      </c>
      <c r="C25" s="229">
        <f>C23/$C$21</f>
        <v>0.39759036144578314</v>
      </c>
      <c r="D25" s="230">
        <f>C25</f>
        <v>0.39759036144578314</v>
      </c>
      <c r="N25" s="119"/>
      <c r="Q25" s="27"/>
      <c r="R25" s="27"/>
      <c r="S25" s="27"/>
      <c r="T25" s="27"/>
    </row>
    <row r="26" spans="1:20" ht="18.95" customHeight="1" x14ac:dyDescent="0.2">
      <c r="A26" s="27"/>
      <c r="B26" s="267" t="s">
        <v>175</v>
      </c>
      <c r="C26" s="266">
        <f>C23/O14</f>
        <v>7.2527472527472532E-3</v>
      </c>
      <c r="D26" s="266">
        <f>C26</f>
        <v>7.2527472527472532E-3</v>
      </c>
      <c r="N26" s="119"/>
      <c r="Q26" s="27"/>
      <c r="R26" s="27"/>
      <c r="S26" s="27"/>
      <c r="T26" s="27"/>
    </row>
    <row r="27" spans="1:20" ht="18.95" customHeight="1" x14ac:dyDescent="0.2">
      <c r="A27" s="27"/>
      <c r="B27" s="260" t="s">
        <v>176</v>
      </c>
      <c r="Q27" s="27"/>
      <c r="R27" s="27"/>
      <c r="S27" s="27"/>
      <c r="T27" s="27"/>
    </row>
    <row r="28" spans="1:20" ht="18.95" customHeight="1" x14ac:dyDescent="0.2">
      <c r="A28" s="27"/>
      <c r="B28" s="260" t="s">
        <v>177</v>
      </c>
      <c r="Q28" s="27"/>
      <c r="R28" s="27"/>
      <c r="S28" s="27"/>
      <c r="T28" s="27"/>
    </row>
    <row r="29" spans="1:20" ht="18.95" customHeight="1" x14ac:dyDescent="0.2">
      <c r="A29" s="27"/>
      <c r="Q29" s="27"/>
      <c r="R29" s="27"/>
      <c r="S29" s="27"/>
      <c r="T29" s="27"/>
    </row>
    <row r="30" spans="1:20" ht="15.75" x14ac:dyDescent="0.2">
      <c r="A30" s="27"/>
      <c r="B30" s="104" t="s">
        <v>178</v>
      </c>
      <c r="C30" s="27"/>
      <c r="D30" s="27"/>
      <c r="E30" s="27"/>
      <c r="F30" s="27"/>
      <c r="G30" s="27"/>
      <c r="H30" s="27"/>
      <c r="I30" s="27"/>
      <c r="J30" s="27"/>
      <c r="K30" s="27"/>
      <c r="L30" s="27"/>
      <c r="M30" s="27"/>
      <c r="N30" s="27"/>
      <c r="O30" s="27"/>
      <c r="P30" s="27"/>
      <c r="Q30" s="27"/>
      <c r="R30" s="27"/>
      <c r="S30" s="27"/>
      <c r="T30" s="27"/>
    </row>
    <row r="31" spans="1:20" ht="15.75" x14ac:dyDescent="0.2">
      <c r="A31" s="27"/>
      <c r="B31" s="104" t="s">
        <v>3</v>
      </c>
      <c r="C31" s="27"/>
      <c r="I31" s="27"/>
      <c r="J31" s="27"/>
      <c r="K31" s="27"/>
      <c r="L31" s="27"/>
      <c r="M31" s="27"/>
      <c r="N31" s="27"/>
      <c r="O31" s="27"/>
      <c r="P31" s="27"/>
      <c r="Q31" s="27"/>
      <c r="R31" s="27"/>
      <c r="S31" s="27"/>
      <c r="T31" s="27"/>
    </row>
    <row r="32" spans="1:20" ht="13.5" x14ac:dyDescent="0.2">
      <c r="A32" s="27"/>
      <c r="B32" s="60" t="s">
        <v>179</v>
      </c>
      <c r="C32" s="552" t="s">
        <v>180</v>
      </c>
      <c r="D32" s="557"/>
      <c r="E32" s="556" t="s">
        <v>181</v>
      </c>
      <c r="F32" s="556"/>
      <c r="G32" s="552" t="s">
        <v>182</v>
      </c>
      <c r="H32" s="556"/>
      <c r="I32" s="552" t="s">
        <v>183</v>
      </c>
      <c r="J32" s="557"/>
      <c r="K32" s="27"/>
      <c r="L32" s="27"/>
      <c r="M32" s="27"/>
      <c r="N32" s="27"/>
      <c r="O32" s="27"/>
      <c r="P32" s="27"/>
      <c r="Q32" s="27"/>
      <c r="R32" s="27"/>
      <c r="S32" s="27"/>
      <c r="T32" s="27"/>
    </row>
    <row r="33" spans="1:20" ht="20.100000000000001" customHeight="1" x14ac:dyDescent="0.2">
      <c r="A33" s="27"/>
      <c r="B33" s="60"/>
      <c r="C33" s="60" t="s">
        <v>53</v>
      </c>
      <c r="D33" s="231" t="s">
        <v>184</v>
      </c>
      <c r="E33" s="61" t="s">
        <v>53</v>
      </c>
      <c r="F33" s="232" t="s">
        <v>184</v>
      </c>
      <c r="G33" s="60" t="s">
        <v>53</v>
      </c>
      <c r="H33" s="232" t="s">
        <v>184</v>
      </c>
      <c r="I33" s="60" t="s">
        <v>53</v>
      </c>
      <c r="J33" s="231" t="s">
        <v>184</v>
      </c>
      <c r="K33" s="27"/>
      <c r="L33" s="27"/>
      <c r="M33" s="27"/>
      <c r="N33" s="27"/>
      <c r="O33" s="27"/>
      <c r="P33" s="27"/>
      <c r="Q33" s="27"/>
      <c r="R33" s="27"/>
      <c r="S33" s="27"/>
      <c r="T33" s="27"/>
    </row>
    <row r="34" spans="1:20" ht="20.100000000000001" customHeight="1" x14ac:dyDescent="0.2">
      <c r="A34" s="27"/>
      <c r="B34" s="241" t="s">
        <v>185</v>
      </c>
      <c r="C34" s="242">
        <v>700000</v>
      </c>
      <c r="D34" s="247">
        <f>C34/C43-1</f>
        <v>-0.125</v>
      </c>
      <c r="E34" s="242">
        <v>800000</v>
      </c>
      <c r="F34" s="248">
        <f>E34/C34-1</f>
        <v>0.14285714285714279</v>
      </c>
      <c r="G34" s="34">
        <v>900000</v>
      </c>
      <c r="H34" s="248">
        <f>G34/E34-1</f>
        <v>0.125</v>
      </c>
      <c r="I34" s="34">
        <v>900000</v>
      </c>
      <c r="J34" s="247">
        <f>I34/G34-1</f>
        <v>0</v>
      </c>
      <c r="K34" s="27"/>
      <c r="L34" s="27"/>
      <c r="M34" s="27"/>
      <c r="N34" s="27"/>
      <c r="O34" s="27"/>
      <c r="P34" s="27"/>
      <c r="Q34" s="27"/>
      <c r="R34" s="27"/>
      <c r="S34" s="27"/>
      <c r="T34" s="27"/>
    </row>
    <row r="35" spans="1:20" ht="13.5" x14ac:dyDescent="0.2">
      <c r="A35" s="27"/>
      <c r="B35" s="241" t="s">
        <v>186</v>
      </c>
      <c r="C35" s="242">
        <v>230000</v>
      </c>
      <c r="D35" s="247">
        <f>C35/C44-1</f>
        <v>0</v>
      </c>
      <c r="E35" s="242">
        <v>200000</v>
      </c>
      <c r="F35" s="248">
        <f>E35/C35-1</f>
        <v>-0.13043478260869568</v>
      </c>
      <c r="G35" s="34">
        <v>250000</v>
      </c>
      <c r="H35" s="248">
        <f>G35/E35-1</f>
        <v>0.25</v>
      </c>
      <c r="I35" s="34">
        <v>250000</v>
      </c>
      <c r="J35" s="247">
        <f>I35/G35-1</f>
        <v>0</v>
      </c>
      <c r="K35" s="27"/>
      <c r="L35" s="27"/>
      <c r="M35" s="27"/>
      <c r="N35" s="27"/>
      <c r="O35" s="27"/>
      <c r="P35" s="27"/>
      <c r="Q35" s="27"/>
      <c r="R35" s="27"/>
      <c r="S35" s="27"/>
      <c r="T35" s="27"/>
    </row>
    <row r="36" spans="1:20" ht="13.5" x14ac:dyDescent="0.2">
      <c r="A36" s="27"/>
      <c r="B36" s="269" t="s">
        <v>187</v>
      </c>
      <c r="C36" s="273">
        <v>90000</v>
      </c>
      <c r="D36" s="271">
        <f>C36/C45-1</f>
        <v>-0.3571428571428571</v>
      </c>
      <c r="E36" s="273">
        <v>120000</v>
      </c>
      <c r="F36" s="270">
        <f>E36/C36-1</f>
        <v>0.33333333333333326</v>
      </c>
      <c r="G36" s="80">
        <v>110000</v>
      </c>
      <c r="H36" s="270">
        <f>G36/E36-1</f>
        <v>-8.333333333333337E-2</v>
      </c>
      <c r="I36" s="80">
        <v>150000</v>
      </c>
      <c r="J36" s="271">
        <f>I36/G36-1</f>
        <v>0.36363636363636354</v>
      </c>
      <c r="K36" s="27"/>
      <c r="L36" s="27"/>
      <c r="M36" s="27"/>
      <c r="N36" s="27"/>
      <c r="O36" s="27"/>
      <c r="P36" s="27"/>
      <c r="Q36" s="27"/>
      <c r="R36" s="27"/>
      <c r="S36" s="27"/>
      <c r="T36" s="27"/>
    </row>
    <row r="37" spans="1:20" ht="20.100000000000001" customHeight="1" x14ac:dyDescent="0.2">
      <c r="A37" s="27"/>
      <c r="B37" s="278"/>
      <c r="C37" s="278" t="s">
        <v>188</v>
      </c>
      <c r="D37" s="293" t="s">
        <v>189</v>
      </c>
      <c r="E37" s="117" t="s">
        <v>188</v>
      </c>
      <c r="F37" s="292" t="s">
        <v>189</v>
      </c>
      <c r="G37" s="278" t="s">
        <v>188</v>
      </c>
      <c r="H37" s="292" t="s">
        <v>189</v>
      </c>
      <c r="I37" s="278" t="s">
        <v>188</v>
      </c>
      <c r="J37" s="293" t="s">
        <v>189</v>
      </c>
      <c r="K37" s="27"/>
      <c r="L37" s="27"/>
      <c r="M37" s="27"/>
      <c r="N37" s="27"/>
      <c r="O37" s="27"/>
      <c r="P37" s="27"/>
      <c r="Q37" s="27"/>
      <c r="R37" s="27"/>
      <c r="S37" s="27"/>
      <c r="T37" s="27"/>
    </row>
    <row r="38" spans="1:20" ht="20.100000000000001" customHeight="1" x14ac:dyDescent="0.2">
      <c r="A38" s="27"/>
      <c r="B38" s="241" t="s">
        <v>185</v>
      </c>
      <c r="C38" s="14">
        <f>C34/$C$47</f>
        <v>0.18421052631578946</v>
      </c>
      <c r="D38" s="247">
        <f>C38-D43</f>
        <v>-6.5789473684210537E-2</v>
      </c>
      <c r="E38" s="11">
        <f>E34/$D$41</f>
        <v>0.26666666666666666</v>
      </c>
      <c r="F38" s="248">
        <f>E38-C38</f>
        <v>8.24561403508772E-2</v>
      </c>
      <c r="G38" s="14">
        <f>G34/$F$41</f>
        <v>0.21428571428571427</v>
      </c>
      <c r="H38" s="248">
        <f>G38-E38</f>
        <v>-5.2380952380952389E-2</v>
      </c>
      <c r="I38" s="14">
        <f>I34/$H$41</f>
        <v>0.25714285714285712</v>
      </c>
      <c r="J38" s="247">
        <f>I38-G38</f>
        <v>4.2857142857142844E-2</v>
      </c>
      <c r="K38" s="27"/>
      <c r="L38" s="27"/>
      <c r="M38" s="27"/>
      <c r="N38" s="27"/>
      <c r="O38" s="27"/>
      <c r="P38" s="27"/>
      <c r="Q38" s="27"/>
      <c r="R38" s="27"/>
      <c r="S38" s="27"/>
      <c r="T38" s="27"/>
    </row>
    <row r="39" spans="1:20" ht="13.5" x14ac:dyDescent="0.2">
      <c r="A39" s="27"/>
      <c r="B39" s="241" t="s">
        <v>186</v>
      </c>
      <c r="C39" s="14">
        <f>C35/$C$47</f>
        <v>6.0526315789473685E-2</v>
      </c>
      <c r="D39" s="247">
        <f>C39-D44</f>
        <v>-1.1348684210526309E-2</v>
      </c>
      <c r="E39" s="11">
        <f>E35/$D$41</f>
        <v>6.6666666666666666E-2</v>
      </c>
      <c r="F39" s="248">
        <f>E39-C39</f>
        <v>6.1403508771929807E-3</v>
      </c>
      <c r="G39" s="14">
        <f>G35/$F$41</f>
        <v>5.9523809523809521E-2</v>
      </c>
      <c r="H39" s="248">
        <f>G39-E39</f>
        <v>-7.1428571428571452E-3</v>
      </c>
      <c r="I39" s="14">
        <f>I35/$H$41</f>
        <v>7.1428571428571425E-2</v>
      </c>
      <c r="J39" s="247">
        <f>I39-G39</f>
        <v>1.1904761904761904E-2</v>
      </c>
      <c r="K39" s="27"/>
      <c r="L39" s="27"/>
      <c r="M39" s="27"/>
      <c r="N39" s="27"/>
      <c r="O39" s="27"/>
      <c r="P39" s="27"/>
      <c r="Q39" s="27"/>
      <c r="R39" s="27"/>
      <c r="S39" s="27"/>
      <c r="T39" s="27"/>
    </row>
    <row r="40" spans="1:20" ht="13.5" x14ac:dyDescent="0.2">
      <c r="A40" s="27"/>
      <c r="B40" s="269" t="s">
        <v>187</v>
      </c>
      <c r="C40" s="116">
        <f>C36/$C$47</f>
        <v>2.368421052631579E-2</v>
      </c>
      <c r="D40" s="271">
        <f>C40-D45</f>
        <v>-2.0065789473684207E-2</v>
      </c>
      <c r="E40" s="113">
        <f>E36/$D$41</f>
        <v>0.04</v>
      </c>
      <c r="F40" s="270">
        <f>E40-C40</f>
        <v>1.6315789473684211E-2</v>
      </c>
      <c r="G40" s="116">
        <f>G36/$F$41</f>
        <v>2.6190476190476191E-2</v>
      </c>
      <c r="H40" s="270">
        <f>G40-E40</f>
        <v>-1.380952380952381E-2</v>
      </c>
      <c r="I40" s="116">
        <f>I36/$H$41</f>
        <v>4.2857142857142858E-2</v>
      </c>
      <c r="J40" s="271">
        <f>I40-G40</f>
        <v>1.6666666666666666E-2</v>
      </c>
      <c r="K40" s="27"/>
      <c r="L40" s="27"/>
      <c r="M40" s="27"/>
      <c r="N40" s="27"/>
      <c r="O40" s="27"/>
      <c r="P40" s="27"/>
      <c r="Q40" s="27"/>
      <c r="R40" s="27"/>
      <c r="S40" s="27"/>
      <c r="T40" s="27"/>
    </row>
    <row r="41" spans="1:20" ht="20.100000000000001" hidden="1" customHeight="1" x14ac:dyDescent="0.2">
      <c r="A41" s="27"/>
      <c r="B41" s="272" t="s">
        <v>190</v>
      </c>
      <c r="C41" s="117"/>
      <c r="D41" s="265">
        <v>3000000</v>
      </c>
      <c r="E41" s="27"/>
      <c r="F41" s="265">
        <v>4200000</v>
      </c>
      <c r="G41" s="27"/>
      <c r="H41" s="265">
        <v>3500000</v>
      </c>
      <c r="I41" s="39"/>
      <c r="J41" s="39"/>
      <c r="K41" s="27"/>
      <c r="L41" s="27"/>
      <c r="M41" s="27"/>
      <c r="N41" s="27"/>
      <c r="O41" s="27"/>
      <c r="P41" s="27"/>
      <c r="Q41" s="27"/>
      <c r="R41" s="27"/>
      <c r="S41" s="27"/>
      <c r="T41" s="27"/>
    </row>
    <row r="42" spans="1:20" ht="18.95" hidden="1" customHeight="1" x14ac:dyDescent="0.2">
      <c r="A42" s="27"/>
      <c r="B42" s="287"/>
      <c r="C42" s="559" t="s">
        <v>191</v>
      </c>
      <c r="D42" s="561"/>
      <c r="E42" s="39"/>
      <c r="F42" s="39"/>
      <c r="G42" s="39"/>
      <c r="H42" s="44"/>
      <c r="I42" s="39"/>
      <c r="J42" s="39"/>
      <c r="K42" s="27"/>
      <c r="L42" s="27"/>
      <c r="M42" s="27"/>
      <c r="N42" s="27"/>
      <c r="O42" s="27"/>
      <c r="P42" s="27"/>
      <c r="Q42" s="27"/>
      <c r="R42" s="27"/>
      <c r="S42" s="27"/>
      <c r="T42" s="27"/>
    </row>
    <row r="43" spans="1:20" ht="18.95" hidden="1" customHeight="1" x14ac:dyDescent="0.2">
      <c r="A43" s="27"/>
      <c r="B43" s="241" t="s">
        <v>192</v>
      </c>
      <c r="C43" s="275">
        <v>800000</v>
      </c>
      <c r="D43" s="243">
        <f>C43/$C$46</f>
        <v>0.25</v>
      </c>
      <c r="E43" s="26"/>
      <c r="F43" s="26"/>
      <c r="G43" s="26"/>
      <c r="H43" s="274"/>
      <c r="I43" s="26"/>
      <c r="J43" s="26"/>
      <c r="Q43" s="27"/>
      <c r="R43" s="27"/>
      <c r="S43" s="27"/>
      <c r="T43" s="27"/>
    </row>
    <row r="44" spans="1:20" ht="18.95" hidden="1" customHeight="1" x14ac:dyDescent="0.2">
      <c r="A44" s="27"/>
      <c r="B44" s="241" t="s">
        <v>193</v>
      </c>
      <c r="C44" s="242">
        <v>230000</v>
      </c>
      <c r="D44" s="243">
        <f>C44/$C$46</f>
        <v>7.1874999999999994E-2</v>
      </c>
      <c r="E44" s="39"/>
      <c r="F44" s="39"/>
      <c r="G44" s="39"/>
      <c r="H44" s="44"/>
      <c r="I44" s="39"/>
      <c r="J44" s="39"/>
      <c r="K44" s="27"/>
      <c r="L44" s="27"/>
      <c r="M44" s="27"/>
      <c r="N44" s="27"/>
      <c r="O44" s="27"/>
      <c r="P44" s="27"/>
      <c r="Q44" s="27"/>
      <c r="R44" s="27"/>
      <c r="S44" s="27"/>
      <c r="T44" s="27"/>
    </row>
    <row r="45" spans="1:20" ht="18.95" hidden="1" customHeight="1" x14ac:dyDescent="0.2">
      <c r="A45" s="27"/>
      <c r="B45" s="288" t="s">
        <v>187</v>
      </c>
      <c r="C45" s="273">
        <v>140000</v>
      </c>
      <c r="D45" s="281">
        <f>C45/$C$46</f>
        <v>4.3749999999999997E-2</v>
      </c>
      <c r="E45" s="39"/>
      <c r="F45" s="39"/>
      <c r="G45" s="39"/>
      <c r="H45" s="44"/>
      <c r="I45" s="39"/>
      <c r="J45" s="39"/>
      <c r="K45" s="27"/>
      <c r="L45" s="27"/>
      <c r="M45" s="27"/>
      <c r="N45" s="27"/>
      <c r="O45" s="27"/>
      <c r="P45" s="27"/>
      <c r="Q45" s="27"/>
      <c r="R45" s="27"/>
      <c r="S45" s="27"/>
      <c r="T45" s="27"/>
    </row>
    <row r="46" spans="1:20" ht="18.95" hidden="1" customHeight="1" x14ac:dyDescent="0.2">
      <c r="A46" s="27"/>
      <c r="B46" s="255" t="s">
        <v>194</v>
      </c>
      <c r="C46" s="254">
        <v>3200000</v>
      </c>
      <c r="D46" s="27"/>
      <c r="E46" s="27"/>
      <c r="F46" s="27"/>
      <c r="G46" s="27"/>
      <c r="H46" s="268"/>
      <c r="I46" s="27"/>
      <c r="J46" s="27"/>
      <c r="K46" s="27"/>
      <c r="L46" s="27"/>
      <c r="M46" s="27"/>
      <c r="N46" s="27"/>
      <c r="O46" s="27"/>
      <c r="P46" s="27"/>
      <c r="Q46" s="27"/>
      <c r="R46" s="27"/>
      <c r="S46" s="27"/>
      <c r="T46" s="27"/>
    </row>
    <row r="47" spans="1:20" ht="18.95" hidden="1" customHeight="1" x14ac:dyDescent="0.2">
      <c r="A47" s="27"/>
      <c r="B47" s="276" t="s">
        <v>195</v>
      </c>
      <c r="C47" s="277">
        <v>3800000</v>
      </c>
      <c r="D47" s="27"/>
      <c r="E47" s="27"/>
      <c r="F47" s="27"/>
      <c r="G47" s="27"/>
      <c r="H47" s="268"/>
      <c r="I47" s="27"/>
      <c r="J47" s="27"/>
      <c r="K47" s="27"/>
      <c r="L47" s="27"/>
      <c r="M47" s="27"/>
      <c r="N47" s="27"/>
      <c r="O47" s="27"/>
      <c r="P47" s="27"/>
      <c r="Q47" s="27"/>
      <c r="R47" s="27"/>
      <c r="S47" s="27"/>
      <c r="T47" s="27"/>
    </row>
    <row r="48" spans="1:20" ht="13.5" x14ac:dyDescent="0.2">
      <c r="A48" s="27"/>
      <c r="B48" s="27"/>
      <c r="C48" s="27"/>
      <c r="D48" s="27"/>
      <c r="E48" s="27"/>
      <c r="F48" s="27"/>
      <c r="G48" s="27"/>
      <c r="H48" s="268"/>
      <c r="I48" s="27"/>
      <c r="J48" s="27"/>
      <c r="K48" s="27"/>
      <c r="L48" s="27"/>
      <c r="M48" s="27"/>
      <c r="N48" s="27"/>
      <c r="O48" s="27"/>
      <c r="P48" s="27"/>
      <c r="Q48" s="27"/>
      <c r="R48" s="27"/>
      <c r="S48" s="27"/>
      <c r="T48" s="27"/>
    </row>
    <row r="49" spans="1:20" ht="13.5" x14ac:dyDescent="0.2">
      <c r="A49" s="27"/>
      <c r="B49" s="27"/>
      <c r="C49" s="27"/>
      <c r="D49" s="27"/>
      <c r="E49" s="27"/>
      <c r="F49" s="27"/>
      <c r="G49" s="27"/>
      <c r="H49" s="27"/>
      <c r="I49" s="27"/>
      <c r="J49" s="27"/>
      <c r="K49" s="27"/>
      <c r="L49" s="27"/>
      <c r="M49" s="27"/>
      <c r="N49" s="27"/>
      <c r="O49" s="27"/>
      <c r="P49" s="27"/>
      <c r="Q49" s="27"/>
      <c r="R49" s="27"/>
      <c r="S49" s="27"/>
      <c r="T49" s="27"/>
    </row>
    <row r="50" spans="1:20" ht="13.5" x14ac:dyDescent="0.2">
      <c r="A50" s="27"/>
      <c r="B50" s="191" t="s">
        <v>196</v>
      </c>
      <c r="C50" s="556" t="s">
        <v>180</v>
      </c>
      <c r="D50" s="552"/>
      <c r="E50" s="556" t="s">
        <v>181</v>
      </c>
      <c r="F50" s="556"/>
      <c r="G50" s="552" t="s">
        <v>182</v>
      </c>
      <c r="H50" s="552"/>
      <c r="I50" s="552" t="s">
        <v>183</v>
      </c>
      <c r="J50" s="553"/>
      <c r="K50" s="27"/>
      <c r="L50" s="27"/>
      <c r="M50" s="27"/>
      <c r="N50" s="27"/>
      <c r="O50" s="27"/>
      <c r="P50" s="27"/>
      <c r="Q50" s="27"/>
      <c r="R50" s="27"/>
      <c r="S50" s="27"/>
      <c r="T50" s="27"/>
    </row>
    <row r="51" spans="1:20" ht="13.5" x14ac:dyDescent="0.2">
      <c r="A51" s="27"/>
      <c r="B51" s="191"/>
      <c r="C51" s="61" t="s">
        <v>53</v>
      </c>
      <c r="D51" s="231" t="s">
        <v>184</v>
      </c>
      <c r="E51" s="61" t="s">
        <v>53</v>
      </c>
      <c r="F51" s="232" t="s">
        <v>184</v>
      </c>
      <c r="G51" s="60" t="s">
        <v>53</v>
      </c>
      <c r="H51" s="232" t="s">
        <v>184</v>
      </c>
      <c r="I51" s="60" t="s">
        <v>53</v>
      </c>
      <c r="J51" s="231" t="s">
        <v>184</v>
      </c>
      <c r="K51" s="27"/>
      <c r="L51" s="27"/>
      <c r="M51" s="27"/>
      <c r="N51" s="27"/>
      <c r="O51" s="27"/>
      <c r="P51" s="27"/>
      <c r="Q51" s="27"/>
      <c r="R51" s="27"/>
      <c r="S51" s="27"/>
      <c r="T51" s="27"/>
    </row>
    <row r="52" spans="1:20" ht="13.5" x14ac:dyDescent="0.2">
      <c r="A52" s="27"/>
      <c r="B52" s="241" t="s">
        <v>185</v>
      </c>
      <c r="C52" s="242">
        <v>25000</v>
      </c>
      <c r="D52" s="249">
        <f>C52/C61-1</f>
        <v>-3.8461538461538436E-2</v>
      </c>
      <c r="E52" s="242">
        <v>32000</v>
      </c>
      <c r="F52" s="252">
        <f>E52/C52-1</f>
        <v>0.28000000000000003</v>
      </c>
      <c r="G52" s="34">
        <v>37000</v>
      </c>
      <c r="H52" s="252">
        <f>G52/E52-1</f>
        <v>0.15625</v>
      </c>
      <c r="I52" s="34">
        <v>48000</v>
      </c>
      <c r="J52" s="251">
        <f>I52/G52-1</f>
        <v>0.29729729729729737</v>
      </c>
      <c r="K52" s="27"/>
      <c r="L52" s="27"/>
      <c r="M52" s="27"/>
      <c r="N52" s="27"/>
      <c r="O52" s="27"/>
      <c r="P52" s="27"/>
      <c r="Q52" s="27"/>
      <c r="R52" s="27"/>
      <c r="S52" s="27"/>
      <c r="T52" s="27"/>
    </row>
    <row r="53" spans="1:20" ht="13.5" x14ac:dyDescent="0.2">
      <c r="A53" s="27"/>
      <c r="B53" s="241" t="s">
        <v>186</v>
      </c>
      <c r="C53" s="242">
        <v>7000</v>
      </c>
      <c r="D53" s="249">
        <f>C53/C62-1</f>
        <v>0.39999999999999991</v>
      </c>
      <c r="E53" s="242">
        <v>7000</v>
      </c>
      <c r="F53" s="250">
        <f>E53/C53-1</f>
        <v>0</v>
      </c>
      <c r="G53" s="34">
        <v>9000</v>
      </c>
      <c r="H53" s="252">
        <f>G53/E53-1</f>
        <v>0.28571428571428581</v>
      </c>
      <c r="I53" s="34">
        <v>12000</v>
      </c>
      <c r="J53" s="251">
        <f>I53/G53-1</f>
        <v>0.33333333333333326</v>
      </c>
      <c r="K53" s="27"/>
      <c r="L53" s="27"/>
      <c r="M53" s="27"/>
      <c r="N53" s="27"/>
      <c r="O53" s="27"/>
      <c r="P53" s="27"/>
      <c r="Q53" s="27"/>
      <c r="R53" s="27"/>
      <c r="S53" s="27"/>
      <c r="T53" s="27"/>
    </row>
    <row r="54" spans="1:20" ht="13.5" x14ac:dyDescent="0.2">
      <c r="A54" s="27"/>
      <c r="B54" s="269" t="s">
        <v>187</v>
      </c>
      <c r="C54" s="273">
        <v>3000</v>
      </c>
      <c r="D54" s="249">
        <f>C54/C63-1</f>
        <v>0</v>
      </c>
      <c r="E54" s="273">
        <v>5000</v>
      </c>
      <c r="F54" s="252">
        <f>E54/C54-1</f>
        <v>0.66666666666666674</v>
      </c>
      <c r="G54" s="80">
        <v>5000</v>
      </c>
      <c r="H54" s="252">
        <f>G54/E54-1</f>
        <v>0</v>
      </c>
      <c r="I54" s="80">
        <v>8000</v>
      </c>
      <c r="J54" s="251">
        <f>I54/G54-1</f>
        <v>0.60000000000000009</v>
      </c>
      <c r="K54" s="27"/>
      <c r="L54" s="27"/>
      <c r="M54" s="27"/>
      <c r="N54" s="27"/>
      <c r="O54" s="27"/>
      <c r="P54" s="27"/>
      <c r="Q54" s="27"/>
      <c r="R54" s="27"/>
      <c r="S54" s="27"/>
      <c r="T54" s="27"/>
    </row>
    <row r="55" spans="1:20" ht="13.5" x14ac:dyDescent="0.2">
      <c r="A55" s="27"/>
      <c r="B55" s="60"/>
      <c r="C55" s="60" t="s">
        <v>188</v>
      </c>
      <c r="D55" s="290" t="s">
        <v>189</v>
      </c>
      <c r="E55" s="61" t="s">
        <v>188</v>
      </c>
      <c r="F55" s="289" t="s">
        <v>189</v>
      </c>
      <c r="G55" s="60" t="s">
        <v>188</v>
      </c>
      <c r="H55" s="289" t="s">
        <v>189</v>
      </c>
      <c r="I55" s="60" t="s">
        <v>188</v>
      </c>
      <c r="J55" s="290" t="s">
        <v>189</v>
      </c>
      <c r="K55" s="27"/>
      <c r="L55" s="27"/>
      <c r="M55" s="27"/>
      <c r="N55" s="27"/>
      <c r="O55" s="27"/>
      <c r="P55" s="27"/>
      <c r="Q55" s="27"/>
      <c r="R55" s="27"/>
      <c r="S55" s="27"/>
      <c r="T55" s="27"/>
    </row>
    <row r="56" spans="1:20" ht="13.5" x14ac:dyDescent="0.2">
      <c r="A56" s="27"/>
      <c r="B56" s="241" t="s">
        <v>185</v>
      </c>
      <c r="C56" s="14">
        <f>C52/$C$65</f>
        <v>0.125</v>
      </c>
      <c r="D56" s="247">
        <f>C56-D61</f>
        <v>-7.5000000000000011E-2</v>
      </c>
      <c r="E56" s="11">
        <f>E52/$D$59</f>
        <v>0.2</v>
      </c>
      <c r="F56" s="248">
        <f>E56-C56</f>
        <v>7.5000000000000011E-2</v>
      </c>
      <c r="G56" s="14">
        <f>G52/$F$59</f>
        <v>0.1423076923076923</v>
      </c>
      <c r="H56" s="248">
        <f>G56-E56</f>
        <v>-5.7692307692307709E-2</v>
      </c>
      <c r="I56" s="14">
        <f>I52/$H$59</f>
        <v>0.18461538461538463</v>
      </c>
      <c r="J56" s="247">
        <f>I56-G56</f>
        <v>4.2307692307692324E-2</v>
      </c>
      <c r="K56" s="27"/>
      <c r="L56" s="27"/>
      <c r="M56" s="27"/>
      <c r="N56" s="27"/>
      <c r="O56" s="27"/>
      <c r="P56" s="27"/>
      <c r="Q56" s="27"/>
      <c r="R56" s="27"/>
      <c r="S56" s="27"/>
      <c r="T56" s="27"/>
    </row>
    <row r="57" spans="1:20" ht="13.5" x14ac:dyDescent="0.2">
      <c r="A57" s="27"/>
      <c r="B57" s="241" t="s">
        <v>186</v>
      </c>
      <c r="C57" s="14">
        <f>C53/$C$65</f>
        <v>3.5000000000000003E-2</v>
      </c>
      <c r="D57" s="247">
        <f>C57-D62</f>
        <v>-3.4615384615384603E-3</v>
      </c>
      <c r="E57" s="11">
        <f>E53/$D$59</f>
        <v>4.3749999999999997E-2</v>
      </c>
      <c r="F57" s="248">
        <f>E57-C57</f>
        <v>8.7499999999999939E-3</v>
      </c>
      <c r="G57" s="14">
        <f>G53/$F$59</f>
        <v>3.4615384615384617E-2</v>
      </c>
      <c r="H57" s="248">
        <f>G57-E57</f>
        <v>-9.1346153846153799E-3</v>
      </c>
      <c r="I57" s="14">
        <f>I53/$H$59</f>
        <v>4.6153846153846156E-2</v>
      </c>
      <c r="J57" s="247">
        <f>I57-G57</f>
        <v>1.1538461538461539E-2</v>
      </c>
      <c r="K57" s="27"/>
      <c r="L57" s="27"/>
      <c r="M57" s="27"/>
      <c r="N57" s="27"/>
      <c r="O57" s="27"/>
      <c r="P57" s="27"/>
      <c r="Q57" s="27"/>
      <c r="R57" s="27"/>
      <c r="S57" s="27"/>
      <c r="T57" s="27"/>
    </row>
    <row r="58" spans="1:20" ht="13.5" x14ac:dyDescent="0.2">
      <c r="A58" s="27"/>
      <c r="B58" s="269" t="s">
        <v>187</v>
      </c>
      <c r="C58" s="116">
        <f>C54/$C$65</f>
        <v>1.4999999999999999E-2</v>
      </c>
      <c r="D58" s="271">
        <f>C58-D63</f>
        <v>-8.0769230769230788E-3</v>
      </c>
      <c r="E58" s="113">
        <f>E54/$D$59</f>
        <v>3.125E-2</v>
      </c>
      <c r="F58" s="270">
        <f>E58-C58</f>
        <v>1.6250000000000001E-2</v>
      </c>
      <c r="G58" s="116">
        <f>G54/$F$59</f>
        <v>1.9230769230769232E-2</v>
      </c>
      <c r="H58" s="270">
        <f>G58-E58</f>
        <v>-1.2019230769230768E-2</v>
      </c>
      <c r="I58" s="116">
        <f>I54/$H$59</f>
        <v>3.0769230769230771E-2</v>
      </c>
      <c r="J58" s="271">
        <f>I58-G58</f>
        <v>1.1538461538461539E-2</v>
      </c>
      <c r="K58" s="27"/>
      <c r="L58" s="27"/>
      <c r="M58" s="27"/>
      <c r="N58" s="27"/>
      <c r="O58" s="27"/>
      <c r="P58" s="27"/>
      <c r="Q58" s="27"/>
      <c r="R58" s="27"/>
      <c r="S58" s="27"/>
      <c r="T58" s="27"/>
    </row>
    <row r="59" spans="1:20" ht="18.95" hidden="1" customHeight="1" x14ac:dyDescent="0.2">
      <c r="A59" s="27"/>
      <c r="B59" s="272" t="s">
        <v>190</v>
      </c>
      <c r="C59" s="27"/>
      <c r="D59" s="265">
        <v>160000</v>
      </c>
      <c r="E59" s="27"/>
      <c r="F59" s="265">
        <v>260000</v>
      </c>
      <c r="G59" s="27"/>
      <c r="H59" s="265">
        <v>260000</v>
      </c>
      <c r="I59" s="27"/>
      <c r="J59" s="27"/>
      <c r="K59" s="27"/>
      <c r="L59" s="27"/>
      <c r="M59" s="27"/>
      <c r="N59" s="27"/>
      <c r="O59" s="27"/>
      <c r="P59" s="27"/>
      <c r="Q59" s="27"/>
      <c r="R59" s="27"/>
      <c r="S59" s="27"/>
      <c r="T59" s="27"/>
    </row>
    <row r="60" spans="1:20" ht="18.95" hidden="1" customHeight="1" x14ac:dyDescent="0.2">
      <c r="A60" s="27"/>
      <c r="B60" s="240"/>
      <c r="C60" s="564" t="s">
        <v>191</v>
      </c>
      <c r="D60" s="561"/>
      <c r="E60" s="27"/>
      <c r="F60" s="27"/>
      <c r="G60" s="27"/>
      <c r="I60" s="27"/>
      <c r="J60" s="27"/>
      <c r="K60" s="27"/>
      <c r="L60" s="27"/>
      <c r="M60" s="27"/>
      <c r="N60" s="27"/>
      <c r="O60" s="27"/>
      <c r="P60" s="27"/>
      <c r="Q60" s="27"/>
      <c r="R60" s="27"/>
      <c r="S60" s="27"/>
      <c r="T60" s="27"/>
    </row>
    <row r="61" spans="1:20" ht="18.95" hidden="1" customHeight="1" x14ac:dyDescent="0.2">
      <c r="A61" s="27"/>
      <c r="B61" s="278" t="s">
        <v>192</v>
      </c>
      <c r="C61" s="279">
        <v>26000</v>
      </c>
      <c r="D61" s="243">
        <f>C61/$C$64</f>
        <v>0.2</v>
      </c>
      <c r="E61" s="27"/>
      <c r="F61" s="27"/>
      <c r="G61" s="27"/>
      <c r="H61" s="27"/>
      <c r="I61" s="27"/>
      <c r="J61" s="27"/>
      <c r="K61" s="27"/>
      <c r="L61" s="27"/>
      <c r="M61" s="27"/>
      <c r="N61" s="27"/>
      <c r="O61" s="27"/>
      <c r="P61" s="27"/>
      <c r="Q61" s="27"/>
      <c r="R61" s="27"/>
      <c r="S61" s="27"/>
      <c r="T61" s="27"/>
    </row>
    <row r="62" spans="1:20" ht="18.95" hidden="1" customHeight="1" x14ac:dyDescent="0.2">
      <c r="A62" s="27"/>
      <c r="B62" s="278" t="s">
        <v>193</v>
      </c>
      <c r="C62" s="34">
        <v>5000</v>
      </c>
      <c r="D62" s="243">
        <f>C62/$C$64</f>
        <v>3.8461538461538464E-2</v>
      </c>
      <c r="E62" s="27"/>
      <c r="F62" s="27"/>
      <c r="G62" s="27"/>
      <c r="H62" s="27"/>
      <c r="I62" s="27"/>
      <c r="J62" s="27"/>
      <c r="K62" s="27"/>
      <c r="L62" s="27"/>
      <c r="M62" s="27"/>
      <c r="N62" s="27"/>
      <c r="O62" s="27"/>
      <c r="P62" s="27"/>
      <c r="Q62" s="27"/>
      <c r="R62" s="27"/>
      <c r="S62" s="27"/>
      <c r="T62" s="27"/>
    </row>
    <row r="63" spans="1:20" ht="18.95" hidden="1" customHeight="1" x14ac:dyDescent="0.2">
      <c r="A63" s="27"/>
      <c r="B63" s="282" t="s">
        <v>187</v>
      </c>
      <c r="C63" s="80">
        <v>3000</v>
      </c>
      <c r="D63" s="281">
        <f>C63/$C$64</f>
        <v>2.3076923076923078E-2</v>
      </c>
      <c r="E63" s="27"/>
      <c r="F63" s="27"/>
      <c r="G63" s="27"/>
      <c r="H63" s="27"/>
      <c r="I63" s="27"/>
      <c r="J63" s="27"/>
      <c r="K63" s="27"/>
      <c r="L63" s="27"/>
      <c r="M63" s="27"/>
      <c r="N63" s="27"/>
      <c r="O63" s="27"/>
      <c r="P63" s="27"/>
      <c r="Q63" s="27"/>
      <c r="R63" s="27"/>
      <c r="S63" s="27"/>
      <c r="T63" s="27"/>
    </row>
    <row r="64" spans="1:20" ht="18.95" hidden="1" customHeight="1" x14ac:dyDescent="0.2">
      <c r="A64" s="27"/>
      <c r="B64" s="255" t="s">
        <v>194</v>
      </c>
      <c r="C64" s="254">
        <v>130000</v>
      </c>
      <c r="D64" s="27"/>
      <c r="E64" s="27"/>
      <c r="F64" s="27"/>
      <c r="G64" s="27"/>
      <c r="H64" s="27"/>
      <c r="I64" s="27"/>
      <c r="J64" s="27"/>
      <c r="K64" s="27"/>
      <c r="L64" s="27"/>
      <c r="M64" s="27"/>
      <c r="N64" s="27"/>
      <c r="O64" s="27"/>
      <c r="P64" s="27"/>
      <c r="Q64" s="27"/>
      <c r="R64" s="27"/>
      <c r="S64" s="27"/>
      <c r="T64" s="27"/>
    </row>
    <row r="65" spans="1:20" ht="18.95" hidden="1" customHeight="1" x14ac:dyDescent="0.2">
      <c r="A65" s="27"/>
      <c r="B65" s="276" t="s">
        <v>195</v>
      </c>
      <c r="C65" s="277">
        <v>200000</v>
      </c>
      <c r="D65" s="27"/>
      <c r="E65" s="27"/>
      <c r="F65" s="27"/>
      <c r="G65" s="27"/>
      <c r="H65" s="27"/>
      <c r="I65" s="27"/>
      <c r="J65" s="27"/>
      <c r="K65" s="27"/>
      <c r="L65" s="27"/>
      <c r="M65" s="27"/>
      <c r="N65" s="27"/>
      <c r="O65" s="27"/>
      <c r="P65" s="27"/>
      <c r="Q65" s="27"/>
      <c r="R65" s="27"/>
      <c r="S65" s="27"/>
      <c r="T65" s="27"/>
    </row>
    <row r="66" spans="1:20" ht="13.5" x14ac:dyDescent="0.2">
      <c r="A66" s="27"/>
      <c r="B66" s="27"/>
      <c r="C66" s="27"/>
      <c r="D66" s="27"/>
      <c r="E66" s="27"/>
      <c r="F66" s="27"/>
      <c r="G66" s="27"/>
      <c r="H66" s="27"/>
      <c r="I66" s="27"/>
      <c r="J66" s="27"/>
      <c r="K66" s="27"/>
      <c r="L66" s="27"/>
      <c r="M66" s="27"/>
      <c r="N66" s="27"/>
      <c r="O66" s="27"/>
      <c r="P66" s="27"/>
      <c r="Q66" s="27"/>
      <c r="R66" s="27"/>
      <c r="S66" s="27"/>
      <c r="T66" s="27"/>
    </row>
    <row r="67" spans="1:20" ht="13.5" x14ac:dyDescent="0.2">
      <c r="A67" s="27"/>
      <c r="B67" s="27"/>
      <c r="C67" s="27"/>
      <c r="D67" s="27"/>
      <c r="E67" s="27"/>
      <c r="F67" s="27"/>
      <c r="G67" s="27"/>
      <c r="H67" s="27"/>
      <c r="I67" s="27"/>
      <c r="J67" s="27"/>
      <c r="K67" s="27"/>
      <c r="L67" s="27"/>
      <c r="M67" s="27"/>
      <c r="N67" s="27"/>
      <c r="O67" s="27"/>
      <c r="P67" s="27"/>
      <c r="Q67" s="27"/>
      <c r="R67" s="27"/>
      <c r="S67" s="27"/>
      <c r="T67" s="27"/>
    </row>
    <row r="68" spans="1:20" ht="13.5" x14ac:dyDescent="0.2">
      <c r="A68" s="27"/>
      <c r="B68" s="27"/>
      <c r="C68" s="27"/>
      <c r="D68" s="27"/>
      <c r="E68" s="27"/>
      <c r="F68" s="27"/>
      <c r="G68" s="27"/>
      <c r="H68" s="27"/>
      <c r="I68" s="27"/>
      <c r="J68" s="27"/>
      <c r="K68" s="27"/>
      <c r="L68" s="27"/>
      <c r="M68" s="27"/>
      <c r="N68" s="27"/>
      <c r="O68" s="27"/>
      <c r="P68" s="27"/>
      <c r="Q68" s="27"/>
      <c r="R68" s="27"/>
      <c r="S68" s="27"/>
      <c r="T68" s="27"/>
    </row>
    <row r="69" spans="1:20" ht="13.5" x14ac:dyDescent="0.2">
      <c r="A69" s="27"/>
      <c r="B69" s="27"/>
      <c r="C69" s="27"/>
      <c r="D69" s="27"/>
      <c r="E69" s="27"/>
      <c r="F69" s="27"/>
      <c r="G69" s="27"/>
      <c r="H69" s="27"/>
      <c r="I69" s="27"/>
      <c r="J69" s="27"/>
      <c r="K69" s="27"/>
      <c r="L69" s="27"/>
      <c r="M69" s="27"/>
      <c r="N69" s="27"/>
      <c r="O69" s="27"/>
      <c r="P69" s="27"/>
      <c r="Q69" s="27"/>
      <c r="R69" s="27"/>
      <c r="S69" s="27"/>
      <c r="T69" s="27"/>
    </row>
    <row r="70" spans="1:20" ht="13.5" x14ac:dyDescent="0.2">
      <c r="A70" s="27"/>
      <c r="B70" s="27"/>
      <c r="C70" s="27"/>
      <c r="D70" s="27"/>
      <c r="E70" s="27"/>
      <c r="F70" s="27"/>
      <c r="G70" s="27"/>
      <c r="H70" s="27"/>
      <c r="I70" s="27"/>
      <c r="J70" s="27"/>
      <c r="K70" s="27"/>
      <c r="L70" s="27"/>
      <c r="M70" s="27"/>
      <c r="N70" s="27"/>
      <c r="O70" s="27"/>
      <c r="P70" s="27"/>
      <c r="Q70" s="27"/>
      <c r="R70" s="27"/>
      <c r="S70" s="27"/>
      <c r="T70" s="27"/>
    </row>
    <row r="71" spans="1:20" ht="13.5" x14ac:dyDescent="0.2">
      <c r="A71" s="27"/>
      <c r="B71" s="27"/>
      <c r="C71" s="27"/>
      <c r="D71" s="27"/>
      <c r="E71" s="27"/>
      <c r="F71" s="27"/>
      <c r="G71" s="27"/>
      <c r="H71" s="27"/>
      <c r="I71" s="27"/>
      <c r="J71" s="27"/>
      <c r="K71" s="27"/>
      <c r="L71" s="27"/>
      <c r="M71" s="27"/>
      <c r="N71" s="27"/>
      <c r="O71" s="27"/>
      <c r="P71" s="27"/>
      <c r="Q71" s="27"/>
      <c r="R71" s="27"/>
      <c r="S71" s="27"/>
      <c r="T71" s="27"/>
    </row>
    <row r="72" spans="1:20" ht="13.5" x14ac:dyDescent="0.2">
      <c r="A72" s="27"/>
      <c r="B72" s="27"/>
      <c r="C72" s="27"/>
      <c r="D72" s="27"/>
      <c r="E72" s="27"/>
      <c r="F72" s="27"/>
      <c r="G72" s="27"/>
      <c r="H72" s="27"/>
      <c r="I72" s="27"/>
      <c r="J72" s="27"/>
      <c r="K72" s="27"/>
      <c r="L72" s="27"/>
      <c r="M72" s="27"/>
      <c r="N72" s="27"/>
      <c r="O72" s="27"/>
      <c r="P72" s="27"/>
      <c r="Q72" s="27"/>
      <c r="R72" s="27"/>
      <c r="S72" s="27"/>
      <c r="T72" s="27"/>
    </row>
    <row r="73" spans="1:20" ht="13.5" x14ac:dyDescent="0.2">
      <c r="A73" s="27"/>
      <c r="B73" s="27"/>
      <c r="C73" s="27"/>
      <c r="D73" s="27"/>
      <c r="E73" s="27"/>
      <c r="F73" s="27"/>
      <c r="G73" s="27"/>
      <c r="H73" s="27"/>
      <c r="I73" s="27"/>
      <c r="J73" s="27"/>
      <c r="K73" s="27"/>
      <c r="L73" s="27"/>
      <c r="M73" s="27"/>
      <c r="N73" s="27"/>
      <c r="O73" s="27"/>
      <c r="P73" s="27"/>
      <c r="Q73" s="27"/>
      <c r="R73" s="27"/>
      <c r="S73" s="27"/>
      <c r="T73" s="27"/>
    </row>
    <row r="74" spans="1:20" ht="13.5" x14ac:dyDescent="0.2">
      <c r="A74" s="27"/>
      <c r="B74" s="27"/>
      <c r="C74" s="27"/>
      <c r="D74" s="27"/>
      <c r="E74" s="27"/>
      <c r="F74" s="27"/>
      <c r="G74" s="27"/>
      <c r="H74" s="27"/>
      <c r="I74" s="27"/>
      <c r="J74" s="27"/>
      <c r="K74" s="27"/>
      <c r="L74" s="27"/>
      <c r="M74" s="27"/>
      <c r="N74" s="27"/>
      <c r="O74" s="27"/>
      <c r="P74" s="27"/>
      <c r="Q74" s="27"/>
      <c r="R74" s="27"/>
      <c r="S74" s="27"/>
      <c r="T74" s="27"/>
    </row>
    <row r="75" spans="1:20" ht="13.5" x14ac:dyDescent="0.2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</row>
    <row r="76" spans="1:20" ht="13.5" x14ac:dyDescent="0.2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</row>
    <row r="77" spans="1:20" ht="13.5" x14ac:dyDescent="0.2">
      <c r="A77" s="27"/>
      <c r="B77" s="27"/>
      <c r="C77" s="27"/>
      <c r="D77" s="27"/>
      <c r="E77" s="27"/>
      <c r="F77" s="27"/>
      <c r="G77" s="27"/>
      <c r="H77" s="27"/>
      <c r="I77" s="27"/>
      <c r="J77" s="27"/>
      <c r="K77" s="27"/>
      <c r="L77" s="27"/>
      <c r="M77" s="27"/>
      <c r="N77" s="27"/>
      <c r="O77" s="27"/>
      <c r="P77" s="27"/>
      <c r="Q77" s="27"/>
      <c r="R77" s="27"/>
      <c r="S77" s="27"/>
      <c r="T77" s="27"/>
    </row>
    <row r="78" spans="1:20" ht="13.5" x14ac:dyDescent="0.2">
      <c r="A78" s="27"/>
      <c r="B78" s="27"/>
      <c r="C78" s="27"/>
      <c r="D78" s="27"/>
      <c r="E78" s="27"/>
      <c r="F78" s="27"/>
      <c r="G78" s="27"/>
      <c r="H78" s="27"/>
      <c r="I78" s="27"/>
      <c r="J78" s="27"/>
      <c r="K78" s="27"/>
      <c r="L78" s="27"/>
      <c r="M78" s="27"/>
      <c r="N78" s="27"/>
      <c r="O78" s="27"/>
      <c r="P78" s="27"/>
      <c r="Q78" s="27"/>
      <c r="R78" s="27"/>
      <c r="S78" s="27"/>
      <c r="T78" s="27"/>
    </row>
    <row r="79" spans="1:20" ht="13.5" x14ac:dyDescent="0.2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7"/>
    </row>
    <row r="80" spans="1:20" ht="13.5" x14ac:dyDescent="0.2">
      <c r="A80" s="27"/>
      <c r="B80" s="27"/>
      <c r="C80" s="27"/>
      <c r="D80" s="27"/>
      <c r="E80" s="27"/>
      <c r="F80" s="27"/>
      <c r="G80" s="27"/>
      <c r="H80" s="27"/>
      <c r="I80" s="27"/>
      <c r="J80" s="27"/>
      <c r="K80" s="27"/>
      <c r="L80" s="27"/>
      <c r="M80" s="27"/>
      <c r="N80" s="27"/>
      <c r="O80" s="27"/>
      <c r="P80" s="27"/>
      <c r="Q80" s="27"/>
      <c r="R80" s="27"/>
      <c r="S80" s="27"/>
      <c r="T80" s="27"/>
    </row>
    <row r="81" spans="1:20" ht="13.5" x14ac:dyDescent="0.2">
      <c r="A81" s="27"/>
      <c r="B81" s="27"/>
      <c r="C81" s="27"/>
      <c r="D81" s="27"/>
      <c r="E81" s="27"/>
      <c r="F81" s="27"/>
      <c r="G81" s="27"/>
      <c r="H81" s="27"/>
      <c r="I81" s="27"/>
      <c r="J81" s="27"/>
      <c r="K81" s="27"/>
      <c r="L81" s="27"/>
      <c r="M81" s="27"/>
      <c r="N81" s="27"/>
      <c r="O81" s="27"/>
      <c r="P81" s="27"/>
      <c r="Q81" s="27"/>
      <c r="R81" s="27"/>
      <c r="S81" s="27"/>
      <c r="T81" s="27"/>
    </row>
    <row r="82" spans="1:20" ht="13.5" x14ac:dyDescent="0.2">
      <c r="A82" s="27"/>
      <c r="B82" s="27"/>
      <c r="C82" s="27"/>
      <c r="D82" s="27"/>
      <c r="E82" s="27"/>
      <c r="F82" s="27"/>
      <c r="G82" s="27"/>
      <c r="H82" s="27"/>
      <c r="I82" s="27"/>
      <c r="J82" s="27"/>
      <c r="K82" s="27"/>
      <c r="L82" s="27"/>
      <c r="M82" s="27"/>
      <c r="N82" s="27"/>
      <c r="O82" s="27"/>
      <c r="P82" s="27"/>
      <c r="Q82" s="27"/>
      <c r="R82" s="27"/>
      <c r="S82" s="27"/>
      <c r="T82" s="27"/>
    </row>
    <row r="83" spans="1:20" ht="13.5" x14ac:dyDescent="0.2">
      <c r="A83" s="27"/>
      <c r="B83" s="27"/>
      <c r="C83" s="27"/>
      <c r="D83" s="27"/>
      <c r="E83" s="27"/>
      <c r="F83" s="27"/>
      <c r="G83" s="27"/>
      <c r="H83" s="27"/>
      <c r="I83" s="27"/>
      <c r="J83" s="27"/>
      <c r="K83" s="27"/>
      <c r="L83" s="27"/>
      <c r="M83" s="27"/>
      <c r="N83" s="27"/>
      <c r="O83" s="27"/>
      <c r="P83" s="27"/>
      <c r="Q83" s="27"/>
      <c r="R83" s="27"/>
      <c r="S83" s="27"/>
      <c r="T83" s="27"/>
    </row>
    <row r="84" spans="1:20" ht="13.5" x14ac:dyDescent="0.2">
      <c r="A84" s="27"/>
      <c r="B84" s="27"/>
      <c r="C84" s="27"/>
      <c r="D84" s="27"/>
      <c r="E84" s="27"/>
      <c r="F84" s="27"/>
      <c r="G84" s="27"/>
      <c r="H84" s="27"/>
      <c r="I84" s="27"/>
      <c r="J84" s="27"/>
      <c r="K84" s="27"/>
      <c r="L84" s="27"/>
      <c r="M84" s="27"/>
      <c r="N84" s="27"/>
      <c r="O84" s="27"/>
      <c r="P84" s="27"/>
      <c r="Q84" s="27"/>
      <c r="R84" s="27"/>
      <c r="S84" s="27"/>
      <c r="T84" s="27"/>
    </row>
    <row r="85" spans="1:20" ht="13.5" x14ac:dyDescent="0.2">
      <c r="A85" s="27"/>
      <c r="B85" s="27"/>
      <c r="C85" s="27"/>
      <c r="D85" s="27"/>
      <c r="E85" s="27"/>
      <c r="F85" s="27"/>
      <c r="G85" s="27"/>
      <c r="H85" s="27"/>
      <c r="I85" s="27"/>
      <c r="J85" s="27"/>
      <c r="K85" s="27"/>
      <c r="L85" s="27"/>
      <c r="M85" s="27"/>
      <c r="N85" s="27"/>
      <c r="O85" s="27"/>
      <c r="P85" s="27"/>
      <c r="Q85" s="27"/>
      <c r="R85" s="27"/>
      <c r="S85" s="27"/>
      <c r="T85" s="27"/>
    </row>
    <row r="86" spans="1:20" ht="13.5" x14ac:dyDescent="0.2">
      <c r="A86" s="27"/>
      <c r="B86" s="27"/>
      <c r="C86" s="27"/>
      <c r="D86" s="27"/>
      <c r="E86" s="27"/>
      <c r="F86" s="27"/>
      <c r="G86" s="27"/>
      <c r="H86" s="27"/>
      <c r="I86" s="27"/>
      <c r="J86" s="27"/>
      <c r="K86" s="27"/>
      <c r="L86" s="27"/>
      <c r="M86" s="27"/>
      <c r="N86" s="27"/>
      <c r="O86" s="27"/>
      <c r="P86" s="27"/>
      <c r="Q86" s="27"/>
      <c r="R86" s="27"/>
      <c r="S86" s="27"/>
      <c r="T86" s="27"/>
    </row>
    <row r="87" spans="1:20" ht="13.5" x14ac:dyDescent="0.2">
      <c r="A87" s="27"/>
      <c r="B87" s="27"/>
      <c r="C87" s="27"/>
      <c r="D87" s="27"/>
      <c r="E87" s="27"/>
      <c r="F87" s="27"/>
      <c r="G87" s="27"/>
      <c r="H87" s="27"/>
      <c r="I87" s="27"/>
      <c r="J87" s="27"/>
      <c r="K87" s="27"/>
      <c r="L87" s="27"/>
      <c r="M87" s="27"/>
      <c r="N87" s="27"/>
      <c r="O87" s="27"/>
      <c r="P87" s="27"/>
      <c r="Q87" s="27"/>
      <c r="R87" s="27"/>
      <c r="S87" s="27"/>
      <c r="T87" s="27"/>
    </row>
    <row r="88" spans="1:20" ht="13.5" x14ac:dyDescent="0.2">
      <c r="A88" s="27"/>
      <c r="B88" s="27"/>
      <c r="C88" s="27"/>
      <c r="D88" s="27"/>
      <c r="E88" s="27"/>
      <c r="F88" s="27"/>
      <c r="G88" s="27"/>
      <c r="H88" s="27"/>
      <c r="I88" s="27"/>
      <c r="J88" s="27"/>
      <c r="K88" s="27"/>
      <c r="L88" s="27"/>
      <c r="M88" s="27"/>
      <c r="N88" s="27"/>
      <c r="O88" s="27"/>
      <c r="P88" s="27"/>
      <c r="Q88" s="27"/>
      <c r="R88" s="27"/>
      <c r="S88" s="27"/>
      <c r="T88" s="27"/>
    </row>
    <row r="89" spans="1:20" ht="13.5" x14ac:dyDescent="0.2">
      <c r="A89" s="27"/>
      <c r="B89" s="27"/>
      <c r="C89" s="27"/>
      <c r="D89" s="27"/>
      <c r="E89" s="27"/>
      <c r="F89" s="27"/>
      <c r="G89" s="27"/>
      <c r="H89" s="27"/>
      <c r="I89" s="27"/>
      <c r="J89" s="27"/>
      <c r="K89" s="27"/>
      <c r="L89" s="27"/>
      <c r="M89" s="27"/>
      <c r="N89" s="27"/>
      <c r="O89" s="27"/>
      <c r="P89" s="27"/>
      <c r="Q89" s="27"/>
      <c r="R89" s="27"/>
      <c r="S89" s="27"/>
      <c r="T89" s="27"/>
    </row>
    <row r="90" spans="1:20" ht="13.5" x14ac:dyDescent="0.2">
      <c r="A90" s="27"/>
      <c r="B90" s="27"/>
      <c r="C90" s="27"/>
      <c r="D90" s="27"/>
      <c r="E90" s="27"/>
      <c r="F90" s="27"/>
      <c r="G90" s="27"/>
      <c r="H90" s="27"/>
      <c r="I90" s="27"/>
      <c r="J90" s="27"/>
      <c r="K90" s="27"/>
      <c r="L90" s="27"/>
      <c r="M90" s="27"/>
      <c r="N90" s="27"/>
      <c r="O90" s="27"/>
      <c r="P90" s="27"/>
      <c r="Q90" s="27"/>
      <c r="R90" s="27"/>
      <c r="S90" s="27"/>
      <c r="T90" s="27"/>
    </row>
    <row r="91" spans="1:20" ht="13.5" x14ac:dyDescent="0.2">
      <c r="A91" s="27"/>
      <c r="B91" s="27"/>
      <c r="C91" s="27"/>
      <c r="D91" s="27"/>
      <c r="E91" s="27"/>
      <c r="F91" s="27"/>
      <c r="G91" s="27"/>
      <c r="H91" s="27"/>
      <c r="I91" s="27"/>
      <c r="J91" s="27"/>
      <c r="K91" s="27"/>
      <c r="L91" s="27"/>
      <c r="M91" s="27"/>
      <c r="N91" s="27"/>
      <c r="O91" s="27"/>
      <c r="P91" s="27"/>
      <c r="Q91" s="27"/>
      <c r="R91" s="27"/>
      <c r="S91" s="27"/>
      <c r="T91" s="27"/>
    </row>
    <row r="92" spans="1:20" ht="13.5" x14ac:dyDescent="0.2">
      <c r="A92" s="27"/>
      <c r="B92" s="27"/>
      <c r="C92" s="27"/>
      <c r="D92" s="27"/>
      <c r="E92" s="27"/>
      <c r="F92" s="27"/>
      <c r="G92" s="27"/>
      <c r="H92" s="27"/>
      <c r="I92" s="27"/>
      <c r="J92" s="27"/>
      <c r="K92" s="27"/>
      <c r="L92" s="27"/>
      <c r="M92" s="27"/>
      <c r="N92" s="27"/>
      <c r="O92" s="27"/>
      <c r="P92" s="27"/>
      <c r="Q92" s="27"/>
      <c r="R92" s="27"/>
      <c r="S92" s="27"/>
      <c r="T92" s="27"/>
    </row>
    <row r="93" spans="1:20" ht="13.5" x14ac:dyDescent="0.2">
      <c r="A93" s="27"/>
      <c r="B93" s="27"/>
      <c r="C93" s="27"/>
      <c r="D93" s="27"/>
      <c r="E93" s="27"/>
      <c r="F93" s="27"/>
      <c r="G93" s="27"/>
      <c r="H93" s="27"/>
      <c r="I93" s="27"/>
      <c r="J93" s="27"/>
      <c r="K93" s="27"/>
      <c r="L93" s="27"/>
      <c r="M93" s="27"/>
      <c r="N93" s="27"/>
      <c r="O93" s="27"/>
      <c r="P93" s="27"/>
      <c r="Q93" s="27"/>
      <c r="R93" s="27"/>
      <c r="S93" s="27"/>
      <c r="T93" s="27"/>
    </row>
    <row r="94" spans="1:20" ht="13.5" x14ac:dyDescent="0.2">
      <c r="A94" s="27"/>
      <c r="B94" s="27"/>
      <c r="C94" s="27"/>
      <c r="D94" s="27"/>
      <c r="E94" s="27"/>
      <c r="F94" s="27"/>
      <c r="G94" s="27"/>
      <c r="H94" s="27"/>
      <c r="I94" s="27"/>
      <c r="J94" s="27"/>
      <c r="K94" s="27"/>
      <c r="L94" s="27"/>
      <c r="M94" s="27"/>
      <c r="N94" s="27"/>
      <c r="O94" s="27"/>
      <c r="P94" s="27"/>
      <c r="Q94" s="27"/>
      <c r="R94" s="27"/>
      <c r="S94" s="27"/>
      <c r="T94" s="27"/>
    </row>
    <row r="95" spans="1:20" ht="13.5" x14ac:dyDescent="0.2">
      <c r="A95" s="27"/>
      <c r="B95" s="27"/>
      <c r="C95" s="27"/>
      <c r="D95" s="27"/>
      <c r="E95" s="27"/>
      <c r="F95" s="27"/>
      <c r="G95" s="27"/>
      <c r="H95" s="27"/>
      <c r="I95" s="27"/>
      <c r="J95" s="27"/>
      <c r="K95" s="27"/>
      <c r="L95" s="27"/>
      <c r="M95" s="27"/>
      <c r="N95" s="27"/>
      <c r="O95" s="27"/>
      <c r="P95" s="27"/>
      <c r="Q95" s="27"/>
      <c r="R95" s="27"/>
      <c r="S95" s="27"/>
      <c r="T95" s="27"/>
    </row>
    <row r="96" spans="1:20" ht="13.5" x14ac:dyDescent="0.2">
      <c r="A96" s="27"/>
      <c r="B96" s="27"/>
      <c r="C96" s="27"/>
      <c r="D96" s="27"/>
      <c r="E96" s="27"/>
      <c r="F96" s="27"/>
      <c r="G96" s="27"/>
      <c r="H96" s="27"/>
      <c r="I96" s="27"/>
      <c r="J96" s="27"/>
      <c r="K96" s="27"/>
      <c r="L96" s="27"/>
      <c r="M96" s="27"/>
      <c r="N96" s="27"/>
      <c r="O96" s="27"/>
      <c r="P96" s="27"/>
      <c r="Q96" s="27"/>
      <c r="R96" s="27"/>
      <c r="S96" s="27"/>
      <c r="T96" s="27"/>
    </row>
    <row r="97" spans="1:20" ht="13.5" x14ac:dyDescent="0.2">
      <c r="A97" s="27"/>
      <c r="B97" s="27"/>
      <c r="C97" s="27"/>
      <c r="D97" s="27"/>
      <c r="E97" s="27"/>
      <c r="F97" s="27"/>
      <c r="G97" s="27"/>
      <c r="H97" s="27"/>
      <c r="I97" s="27"/>
      <c r="J97" s="27"/>
      <c r="K97" s="27"/>
      <c r="L97" s="27"/>
      <c r="M97" s="27"/>
      <c r="N97" s="27"/>
      <c r="O97" s="27"/>
      <c r="P97" s="27"/>
      <c r="Q97" s="27"/>
      <c r="R97" s="27"/>
      <c r="S97" s="27"/>
      <c r="T97" s="27"/>
    </row>
    <row r="98" spans="1:20" ht="13.5" x14ac:dyDescent="0.2">
      <c r="A98" s="27"/>
      <c r="B98" s="27"/>
      <c r="C98" s="27"/>
      <c r="D98" s="27"/>
      <c r="E98" s="27"/>
      <c r="F98" s="27"/>
      <c r="G98" s="27"/>
      <c r="H98" s="27"/>
      <c r="I98" s="27"/>
      <c r="J98" s="27"/>
      <c r="K98" s="27"/>
      <c r="L98" s="27"/>
      <c r="M98" s="27"/>
      <c r="N98" s="27"/>
      <c r="O98" s="27"/>
      <c r="P98" s="27"/>
      <c r="Q98" s="27"/>
      <c r="R98" s="27"/>
      <c r="S98" s="27"/>
      <c r="T98" s="27"/>
    </row>
    <row r="99" spans="1:20" ht="13.5" x14ac:dyDescent="0.2">
      <c r="A99" s="27"/>
      <c r="B99" s="27"/>
      <c r="C99" s="27"/>
      <c r="D99" s="27"/>
      <c r="E99" s="27"/>
      <c r="F99" s="27"/>
      <c r="G99" s="27"/>
      <c r="H99" s="27"/>
      <c r="I99" s="27"/>
      <c r="J99" s="27"/>
      <c r="K99" s="27"/>
      <c r="L99" s="27"/>
      <c r="M99" s="27"/>
      <c r="N99" s="27"/>
      <c r="O99" s="27"/>
      <c r="P99" s="27"/>
      <c r="Q99" s="27"/>
      <c r="R99" s="27"/>
      <c r="S99" s="27"/>
      <c r="T99" s="27"/>
    </row>
    <row r="100" spans="1:20" ht="13.5" x14ac:dyDescent="0.2">
      <c r="A100" s="27"/>
      <c r="B100" s="27"/>
      <c r="C100" s="27"/>
      <c r="D100" s="27"/>
      <c r="E100" s="27"/>
      <c r="F100" s="27"/>
      <c r="G100" s="27"/>
      <c r="H100" s="27"/>
      <c r="I100" s="27"/>
      <c r="J100" s="27"/>
      <c r="K100" s="27"/>
      <c r="L100" s="27"/>
      <c r="M100" s="27"/>
      <c r="N100" s="27"/>
      <c r="O100" s="27"/>
      <c r="P100" s="27"/>
      <c r="Q100" s="27"/>
      <c r="R100" s="27"/>
      <c r="S100" s="27"/>
      <c r="T100" s="27"/>
    </row>
    <row r="101" spans="1:20" ht="13.5" x14ac:dyDescent="0.2">
      <c r="A101" s="27"/>
      <c r="B101" s="27"/>
      <c r="C101" s="27"/>
      <c r="D101" s="27"/>
      <c r="E101" s="27"/>
      <c r="F101" s="27"/>
      <c r="G101" s="27"/>
      <c r="H101" s="27"/>
      <c r="I101" s="27"/>
      <c r="J101" s="27"/>
      <c r="K101" s="27"/>
      <c r="L101" s="27"/>
      <c r="M101" s="27"/>
      <c r="N101" s="27"/>
      <c r="O101" s="27"/>
      <c r="P101" s="27"/>
      <c r="Q101" s="27"/>
      <c r="R101" s="27"/>
      <c r="S101" s="27"/>
      <c r="T101" s="27"/>
    </row>
    <row r="102" spans="1:20" ht="13.5" x14ac:dyDescent="0.2">
      <c r="A102" s="27"/>
      <c r="B102" s="27"/>
      <c r="C102" s="27"/>
      <c r="D102" s="27"/>
      <c r="E102" s="27"/>
      <c r="F102" s="27"/>
      <c r="G102" s="27"/>
      <c r="H102" s="27"/>
      <c r="I102" s="27"/>
      <c r="J102" s="27"/>
      <c r="K102" s="27"/>
      <c r="L102" s="27"/>
      <c r="M102" s="27"/>
      <c r="N102" s="27"/>
      <c r="O102" s="27"/>
      <c r="P102" s="27"/>
      <c r="Q102" s="27"/>
      <c r="R102" s="27"/>
      <c r="S102" s="27"/>
      <c r="T102" s="27"/>
    </row>
    <row r="103" spans="1:20" ht="13.5" x14ac:dyDescent="0.2">
      <c r="A103" s="27"/>
      <c r="B103" s="27"/>
      <c r="C103" s="27"/>
      <c r="D103" s="27"/>
      <c r="E103" s="27"/>
      <c r="F103" s="27"/>
      <c r="G103" s="27"/>
      <c r="H103" s="27"/>
      <c r="I103" s="27"/>
      <c r="J103" s="27"/>
      <c r="K103" s="27"/>
      <c r="L103" s="27"/>
      <c r="M103" s="27"/>
      <c r="N103" s="27"/>
      <c r="O103" s="27"/>
      <c r="P103" s="27"/>
      <c r="Q103" s="27"/>
      <c r="R103" s="27"/>
      <c r="S103" s="27"/>
      <c r="T103" s="27"/>
    </row>
    <row r="104" spans="1:20" ht="13.5" x14ac:dyDescent="0.2">
      <c r="A104" s="27"/>
      <c r="B104" s="27"/>
      <c r="C104" s="27"/>
      <c r="D104" s="27"/>
      <c r="E104" s="27"/>
      <c r="F104" s="27"/>
      <c r="G104" s="27"/>
      <c r="H104" s="27"/>
      <c r="I104" s="27"/>
      <c r="J104" s="27"/>
      <c r="K104" s="27"/>
      <c r="L104" s="27"/>
      <c r="M104" s="27"/>
      <c r="N104" s="27"/>
      <c r="O104" s="27"/>
      <c r="P104" s="27"/>
      <c r="Q104" s="27"/>
      <c r="R104" s="27"/>
      <c r="S104" s="27"/>
      <c r="T104" s="27"/>
    </row>
    <row r="105" spans="1:20" ht="13.5" x14ac:dyDescent="0.2">
      <c r="A105" s="27"/>
      <c r="B105" s="27"/>
      <c r="C105" s="27"/>
      <c r="D105" s="27"/>
      <c r="E105" s="27"/>
      <c r="F105" s="27"/>
      <c r="G105" s="27"/>
      <c r="H105" s="27"/>
      <c r="I105" s="27"/>
      <c r="J105" s="27"/>
      <c r="K105" s="27"/>
      <c r="L105" s="27"/>
      <c r="M105" s="27"/>
      <c r="N105" s="27"/>
      <c r="O105" s="27"/>
      <c r="P105" s="27"/>
      <c r="Q105" s="27"/>
      <c r="R105" s="27"/>
      <c r="S105" s="27"/>
      <c r="T105" s="27"/>
    </row>
    <row r="106" spans="1:20" ht="13.5" x14ac:dyDescent="0.2">
      <c r="A106" s="27"/>
      <c r="B106" s="27"/>
      <c r="C106" s="27"/>
      <c r="D106" s="27"/>
      <c r="E106" s="27"/>
      <c r="F106" s="27"/>
      <c r="G106" s="27"/>
      <c r="H106" s="27"/>
      <c r="I106" s="27"/>
      <c r="J106" s="27"/>
      <c r="K106" s="27"/>
      <c r="L106" s="27"/>
      <c r="M106" s="27"/>
      <c r="N106" s="27"/>
      <c r="O106" s="27"/>
      <c r="P106" s="27"/>
      <c r="Q106" s="27"/>
      <c r="R106" s="27"/>
      <c r="S106" s="27"/>
      <c r="T106" s="27"/>
    </row>
    <row r="107" spans="1:20" ht="13.5" x14ac:dyDescent="0.2">
      <c r="A107" s="27"/>
      <c r="B107" s="27"/>
      <c r="C107" s="27"/>
      <c r="D107" s="27"/>
      <c r="E107" s="27"/>
      <c r="F107" s="27"/>
      <c r="G107" s="27"/>
      <c r="H107" s="27"/>
      <c r="I107" s="27"/>
      <c r="J107" s="27"/>
      <c r="K107" s="27"/>
      <c r="L107" s="27"/>
      <c r="M107" s="27"/>
      <c r="N107" s="27"/>
      <c r="O107" s="27"/>
      <c r="P107" s="27"/>
      <c r="Q107" s="27"/>
      <c r="R107" s="27"/>
      <c r="S107" s="27"/>
      <c r="T107" s="27"/>
    </row>
    <row r="108" spans="1:20" ht="13.5" x14ac:dyDescent="0.2">
      <c r="A108" s="27"/>
      <c r="B108" s="27"/>
      <c r="C108" s="27"/>
      <c r="D108" s="27"/>
      <c r="E108" s="27"/>
      <c r="F108" s="27"/>
      <c r="G108" s="27"/>
      <c r="H108" s="27"/>
      <c r="I108" s="27"/>
      <c r="J108" s="27"/>
      <c r="K108" s="27"/>
      <c r="L108" s="27"/>
      <c r="M108" s="27"/>
      <c r="N108" s="27"/>
      <c r="O108" s="27"/>
      <c r="P108" s="27"/>
      <c r="Q108" s="27"/>
      <c r="R108" s="27"/>
      <c r="S108" s="27"/>
      <c r="T108" s="27"/>
    </row>
    <row r="109" spans="1:20" ht="13.5" x14ac:dyDescent="0.2">
      <c r="A109" s="27"/>
      <c r="B109" s="27"/>
      <c r="C109" s="27"/>
      <c r="D109" s="27"/>
      <c r="E109" s="27"/>
      <c r="F109" s="27"/>
      <c r="G109" s="27"/>
      <c r="H109" s="27"/>
      <c r="I109" s="27"/>
      <c r="J109" s="27"/>
      <c r="K109" s="27"/>
      <c r="L109" s="27"/>
      <c r="M109" s="27"/>
      <c r="N109" s="27"/>
      <c r="O109" s="27"/>
      <c r="P109" s="27"/>
      <c r="Q109" s="27"/>
      <c r="R109" s="27"/>
      <c r="S109" s="27"/>
      <c r="T109" s="27"/>
    </row>
    <row r="110" spans="1:20" ht="13.5" x14ac:dyDescent="0.2">
      <c r="A110" s="27"/>
      <c r="B110" s="27"/>
      <c r="C110" s="27"/>
      <c r="D110" s="27"/>
      <c r="E110" s="27"/>
      <c r="F110" s="27"/>
      <c r="G110" s="27"/>
      <c r="H110" s="27"/>
      <c r="I110" s="27"/>
      <c r="J110" s="27"/>
      <c r="K110" s="27"/>
      <c r="L110" s="27"/>
      <c r="M110" s="27"/>
      <c r="N110" s="27"/>
      <c r="O110" s="27"/>
      <c r="P110" s="27"/>
      <c r="Q110" s="27"/>
      <c r="R110" s="27"/>
      <c r="S110" s="27"/>
      <c r="T110" s="27"/>
    </row>
    <row r="111" spans="1:20" ht="13.5" x14ac:dyDescent="0.2">
      <c r="A111" s="27"/>
      <c r="B111" s="27"/>
      <c r="C111" s="27"/>
      <c r="D111" s="27"/>
      <c r="E111" s="27"/>
      <c r="F111" s="27"/>
      <c r="G111" s="27"/>
      <c r="H111" s="27"/>
      <c r="I111" s="27"/>
      <c r="J111" s="27"/>
      <c r="K111" s="27"/>
      <c r="L111" s="27"/>
      <c r="M111" s="27"/>
      <c r="N111" s="27"/>
      <c r="O111" s="27"/>
      <c r="P111" s="27"/>
      <c r="Q111" s="27"/>
      <c r="R111" s="27"/>
      <c r="S111" s="27"/>
      <c r="T111" s="27"/>
    </row>
    <row r="112" spans="1:20" ht="13.5" x14ac:dyDescent="0.2">
      <c r="A112" s="27"/>
      <c r="B112" s="27"/>
      <c r="C112" s="27"/>
      <c r="D112" s="27"/>
      <c r="E112" s="27"/>
      <c r="F112" s="27"/>
      <c r="G112" s="27"/>
      <c r="H112" s="27"/>
      <c r="I112" s="27"/>
      <c r="J112" s="27"/>
      <c r="K112" s="27"/>
      <c r="L112" s="27"/>
      <c r="M112" s="27"/>
      <c r="N112" s="27"/>
      <c r="O112" s="27"/>
      <c r="P112" s="27"/>
      <c r="Q112" s="27"/>
      <c r="R112" s="27"/>
      <c r="S112" s="27"/>
      <c r="T112" s="27"/>
    </row>
    <row r="113" spans="1:20" ht="13.5" x14ac:dyDescent="0.2">
      <c r="A113" s="27"/>
      <c r="B113" s="27"/>
      <c r="C113" s="27"/>
      <c r="D113" s="27"/>
      <c r="E113" s="27"/>
      <c r="F113" s="27"/>
      <c r="G113" s="27"/>
      <c r="H113" s="27"/>
      <c r="I113" s="27"/>
      <c r="J113" s="27"/>
      <c r="K113" s="27"/>
      <c r="L113" s="27"/>
      <c r="M113" s="27"/>
      <c r="N113" s="27"/>
      <c r="O113" s="27"/>
      <c r="P113" s="27"/>
      <c r="Q113" s="27"/>
      <c r="R113" s="27"/>
      <c r="S113" s="27"/>
      <c r="T113" s="27"/>
    </row>
    <row r="114" spans="1:20" ht="13.5" x14ac:dyDescent="0.2">
      <c r="A114" s="27"/>
      <c r="B114" s="27"/>
      <c r="C114" s="27"/>
      <c r="D114" s="27"/>
      <c r="E114" s="27"/>
      <c r="F114" s="27"/>
      <c r="G114" s="27"/>
      <c r="H114" s="27"/>
      <c r="I114" s="27"/>
      <c r="J114" s="27"/>
      <c r="K114" s="27"/>
      <c r="L114" s="27"/>
      <c r="M114" s="27"/>
      <c r="N114" s="27"/>
      <c r="O114" s="27"/>
      <c r="P114" s="27"/>
      <c r="Q114" s="27"/>
      <c r="R114" s="27"/>
      <c r="S114" s="27"/>
      <c r="T114" s="27"/>
    </row>
    <row r="115" spans="1:20" ht="13.5" x14ac:dyDescent="0.2">
      <c r="A115" s="27"/>
      <c r="B115" s="27"/>
      <c r="C115" s="27"/>
      <c r="D115" s="27"/>
      <c r="E115" s="27"/>
      <c r="F115" s="27"/>
      <c r="G115" s="27"/>
      <c r="H115" s="27"/>
      <c r="I115" s="27"/>
      <c r="J115" s="27"/>
      <c r="K115" s="27"/>
      <c r="L115" s="27"/>
      <c r="M115" s="27"/>
      <c r="N115" s="27"/>
      <c r="O115" s="27"/>
      <c r="P115" s="27"/>
      <c r="Q115" s="27"/>
      <c r="R115" s="27"/>
      <c r="S115" s="27"/>
      <c r="T115" s="27"/>
    </row>
    <row r="116" spans="1:20" ht="13.5" x14ac:dyDescent="0.2">
      <c r="A116" s="27"/>
      <c r="B116" s="27"/>
      <c r="C116" s="27"/>
      <c r="D116" s="27"/>
      <c r="E116" s="27"/>
      <c r="F116" s="27"/>
      <c r="G116" s="27"/>
      <c r="H116" s="27"/>
      <c r="I116" s="27"/>
      <c r="J116" s="27"/>
      <c r="K116" s="27"/>
      <c r="L116" s="27"/>
      <c r="M116" s="27"/>
      <c r="N116" s="27"/>
      <c r="O116" s="27"/>
      <c r="P116" s="27"/>
      <c r="Q116" s="27"/>
      <c r="R116" s="27"/>
      <c r="S116" s="27"/>
      <c r="T116" s="27"/>
    </row>
    <row r="117" spans="1:20" ht="13.5" x14ac:dyDescent="0.2">
      <c r="A117" s="27"/>
      <c r="B117" s="27"/>
      <c r="C117" s="27"/>
      <c r="D117" s="27"/>
      <c r="E117" s="27"/>
      <c r="F117" s="27"/>
      <c r="G117" s="27"/>
      <c r="H117" s="27"/>
      <c r="I117" s="27"/>
      <c r="J117" s="27"/>
      <c r="K117" s="27"/>
      <c r="L117" s="27"/>
      <c r="M117" s="27"/>
      <c r="N117" s="27"/>
      <c r="O117" s="27"/>
      <c r="P117" s="27"/>
      <c r="Q117" s="27"/>
      <c r="R117" s="27"/>
      <c r="S117" s="27"/>
      <c r="T117" s="27"/>
    </row>
    <row r="118" spans="1:20" ht="13.5" x14ac:dyDescent="0.2">
      <c r="A118" s="27"/>
      <c r="B118" s="27"/>
      <c r="C118" s="27"/>
      <c r="D118" s="27"/>
      <c r="E118" s="27"/>
      <c r="F118" s="27"/>
      <c r="G118" s="27"/>
      <c r="H118" s="27"/>
      <c r="I118" s="27"/>
      <c r="J118" s="27"/>
      <c r="K118" s="27"/>
      <c r="L118" s="27"/>
      <c r="M118" s="27"/>
      <c r="N118" s="27"/>
      <c r="O118" s="27"/>
      <c r="P118" s="27"/>
      <c r="Q118" s="27"/>
      <c r="R118" s="27"/>
      <c r="S118" s="27"/>
      <c r="T118" s="27"/>
    </row>
    <row r="119" spans="1:20" ht="13.5" x14ac:dyDescent="0.2">
      <c r="A119" s="27"/>
      <c r="B119" s="27"/>
      <c r="C119" s="27"/>
      <c r="D119" s="27"/>
      <c r="E119" s="27"/>
      <c r="F119" s="27"/>
      <c r="G119" s="27"/>
      <c r="H119" s="27"/>
      <c r="I119" s="27"/>
      <c r="J119" s="27"/>
      <c r="K119" s="27"/>
      <c r="L119" s="27"/>
      <c r="M119" s="27"/>
      <c r="N119" s="27"/>
      <c r="O119" s="27"/>
      <c r="P119" s="27"/>
      <c r="Q119" s="27"/>
      <c r="R119" s="27"/>
      <c r="S119" s="27"/>
      <c r="T119" s="27"/>
    </row>
    <row r="120" spans="1:20" ht="13.5" x14ac:dyDescent="0.2">
      <c r="A120" s="27"/>
      <c r="B120" s="27"/>
      <c r="C120" s="27"/>
      <c r="D120" s="27"/>
      <c r="E120" s="27"/>
      <c r="F120" s="27"/>
      <c r="G120" s="27"/>
      <c r="H120" s="27"/>
      <c r="I120" s="27"/>
      <c r="J120" s="27"/>
      <c r="K120" s="27"/>
      <c r="L120" s="27"/>
      <c r="M120" s="27"/>
      <c r="N120" s="27"/>
      <c r="O120" s="27"/>
      <c r="P120" s="27"/>
      <c r="Q120" s="27"/>
      <c r="R120" s="27"/>
      <c r="S120" s="27"/>
      <c r="T120" s="27"/>
    </row>
    <row r="121" spans="1:20" ht="13.5" x14ac:dyDescent="0.2">
      <c r="A121" s="27"/>
      <c r="B121" s="27"/>
      <c r="C121" s="27"/>
      <c r="D121" s="27"/>
      <c r="E121" s="27"/>
      <c r="F121" s="27"/>
      <c r="G121" s="27"/>
      <c r="H121" s="27"/>
      <c r="I121" s="27"/>
      <c r="J121" s="27"/>
      <c r="K121" s="27"/>
      <c r="L121" s="27"/>
      <c r="M121" s="27"/>
      <c r="N121" s="27"/>
      <c r="O121" s="27"/>
      <c r="P121" s="27"/>
      <c r="Q121" s="27"/>
      <c r="R121" s="27"/>
      <c r="S121" s="27"/>
      <c r="T121" s="27"/>
    </row>
    <row r="122" spans="1:20" ht="13.5" x14ac:dyDescent="0.2">
      <c r="A122" s="27"/>
      <c r="B122" s="27"/>
      <c r="C122" s="27"/>
      <c r="D122" s="27"/>
      <c r="E122" s="27"/>
      <c r="F122" s="27"/>
      <c r="G122" s="27"/>
      <c r="H122" s="27"/>
      <c r="I122" s="27"/>
      <c r="J122" s="27"/>
      <c r="K122" s="27"/>
      <c r="L122" s="27"/>
      <c r="M122" s="27"/>
      <c r="N122" s="27"/>
      <c r="O122" s="27"/>
      <c r="P122" s="27"/>
      <c r="Q122" s="27"/>
      <c r="R122" s="27"/>
      <c r="S122" s="27"/>
      <c r="T122" s="27"/>
    </row>
    <row r="123" spans="1:20" ht="13.5" x14ac:dyDescent="0.2">
      <c r="A123" s="27"/>
      <c r="B123" s="27"/>
      <c r="C123" s="27"/>
      <c r="D123" s="27"/>
      <c r="E123" s="27"/>
      <c r="F123" s="27"/>
      <c r="G123" s="27"/>
      <c r="H123" s="27"/>
      <c r="I123" s="27"/>
      <c r="J123" s="27"/>
      <c r="K123" s="27"/>
      <c r="L123" s="27"/>
      <c r="M123" s="27"/>
      <c r="N123" s="27"/>
      <c r="O123" s="27"/>
      <c r="P123" s="27"/>
      <c r="Q123" s="27"/>
      <c r="R123" s="27"/>
      <c r="S123" s="27"/>
      <c r="T123" s="27"/>
    </row>
    <row r="124" spans="1:20" ht="13.5" x14ac:dyDescent="0.2">
      <c r="A124" s="27"/>
      <c r="B124" s="27"/>
      <c r="C124" s="27"/>
      <c r="D124" s="27"/>
      <c r="E124" s="27"/>
      <c r="F124" s="27"/>
      <c r="G124" s="27"/>
      <c r="H124" s="27"/>
      <c r="I124" s="27"/>
      <c r="J124" s="27"/>
      <c r="K124" s="27"/>
      <c r="L124" s="27"/>
      <c r="M124" s="27"/>
      <c r="N124" s="27"/>
      <c r="O124" s="27"/>
      <c r="P124" s="27"/>
      <c r="Q124" s="27"/>
      <c r="R124" s="27"/>
      <c r="S124" s="27"/>
      <c r="T124" s="27"/>
    </row>
    <row r="125" spans="1:20" ht="13.5" x14ac:dyDescent="0.2">
      <c r="A125" s="27"/>
      <c r="B125" s="27"/>
      <c r="C125" s="27"/>
      <c r="D125" s="27"/>
      <c r="E125" s="27"/>
      <c r="F125" s="27"/>
      <c r="G125" s="27"/>
      <c r="H125" s="27"/>
      <c r="I125" s="27"/>
      <c r="J125" s="27"/>
      <c r="K125" s="27"/>
      <c r="L125" s="27"/>
      <c r="M125" s="27"/>
      <c r="N125" s="27"/>
      <c r="O125" s="27"/>
      <c r="P125" s="27"/>
      <c r="Q125" s="27"/>
      <c r="R125" s="27"/>
      <c r="S125" s="27"/>
      <c r="T125" s="27"/>
    </row>
    <row r="126" spans="1:20" ht="13.5" x14ac:dyDescent="0.2">
      <c r="A126" s="27"/>
      <c r="B126" s="27"/>
      <c r="C126" s="27"/>
      <c r="D126" s="27"/>
      <c r="E126" s="27"/>
      <c r="F126" s="27"/>
      <c r="G126" s="27"/>
      <c r="H126" s="27"/>
      <c r="I126" s="27"/>
      <c r="J126" s="27"/>
      <c r="K126" s="27"/>
      <c r="L126" s="27"/>
      <c r="M126" s="27"/>
      <c r="N126" s="27"/>
      <c r="O126" s="27"/>
      <c r="P126" s="27"/>
      <c r="Q126" s="27"/>
      <c r="R126" s="27"/>
      <c r="S126" s="27"/>
      <c r="T126" s="27"/>
    </row>
    <row r="127" spans="1:20" ht="13.5" x14ac:dyDescent="0.2">
      <c r="A127" s="27"/>
      <c r="B127" s="27"/>
      <c r="C127" s="27"/>
      <c r="D127" s="27"/>
      <c r="E127" s="27"/>
      <c r="F127" s="27"/>
      <c r="G127" s="27"/>
      <c r="H127" s="27"/>
      <c r="I127" s="27"/>
      <c r="J127" s="27"/>
      <c r="K127" s="27"/>
      <c r="L127" s="27"/>
      <c r="M127" s="27"/>
      <c r="N127" s="27"/>
      <c r="O127" s="27"/>
      <c r="P127" s="27"/>
      <c r="Q127" s="27"/>
      <c r="R127" s="27"/>
      <c r="S127" s="27"/>
      <c r="T127" s="27"/>
    </row>
    <row r="128" spans="1:20" ht="13.5" x14ac:dyDescent="0.2">
      <c r="A128" s="27"/>
      <c r="B128" s="27"/>
      <c r="C128" s="27"/>
      <c r="D128" s="27"/>
      <c r="E128" s="27"/>
      <c r="F128" s="27"/>
      <c r="G128" s="27"/>
      <c r="H128" s="27"/>
      <c r="I128" s="27"/>
      <c r="J128" s="27"/>
      <c r="K128" s="27"/>
      <c r="L128" s="27"/>
      <c r="M128" s="27"/>
      <c r="N128" s="27"/>
      <c r="O128" s="27"/>
      <c r="P128" s="27"/>
      <c r="Q128" s="27"/>
      <c r="R128" s="27"/>
      <c r="S128" s="27"/>
      <c r="T128" s="27"/>
    </row>
    <row r="129" spans="1:20" ht="13.5" x14ac:dyDescent="0.2">
      <c r="A129" s="27"/>
      <c r="B129" s="27"/>
      <c r="C129" s="27"/>
      <c r="D129" s="27"/>
      <c r="E129" s="27"/>
      <c r="F129" s="27"/>
      <c r="G129" s="27"/>
      <c r="H129" s="27"/>
      <c r="I129" s="27"/>
      <c r="J129" s="27"/>
      <c r="K129" s="27"/>
      <c r="L129" s="27"/>
      <c r="M129" s="27"/>
      <c r="N129" s="27"/>
      <c r="O129" s="27"/>
      <c r="P129" s="27"/>
      <c r="Q129" s="27"/>
      <c r="R129" s="27"/>
      <c r="S129" s="27"/>
      <c r="T129" s="27"/>
    </row>
    <row r="130" spans="1:20" ht="13.5" x14ac:dyDescent="0.2">
      <c r="A130" s="27"/>
      <c r="B130" s="27"/>
      <c r="C130" s="27"/>
      <c r="D130" s="27"/>
      <c r="E130" s="27"/>
      <c r="F130" s="27"/>
      <c r="G130" s="27"/>
      <c r="H130" s="27"/>
      <c r="I130" s="27"/>
      <c r="J130" s="27"/>
      <c r="K130" s="27"/>
      <c r="L130" s="27"/>
      <c r="M130" s="27"/>
      <c r="N130" s="27"/>
      <c r="O130" s="27"/>
      <c r="P130" s="27"/>
      <c r="Q130" s="27"/>
      <c r="R130" s="27"/>
      <c r="S130" s="27"/>
      <c r="T130" s="27"/>
    </row>
    <row r="131" spans="1:20" ht="13.5" x14ac:dyDescent="0.2">
      <c r="A131" s="27"/>
      <c r="B131" s="27"/>
      <c r="C131" s="27"/>
      <c r="D131" s="27"/>
      <c r="E131" s="27"/>
      <c r="F131" s="27"/>
      <c r="G131" s="27"/>
      <c r="H131" s="27"/>
      <c r="I131" s="27"/>
      <c r="J131" s="27"/>
      <c r="K131" s="27"/>
      <c r="L131" s="27"/>
      <c r="M131" s="27"/>
      <c r="N131" s="27"/>
      <c r="O131" s="27"/>
      <c r="P131" s="27"/>
      <c r="Q131" s="27"/>
      <c r="R131" s="27"/>
      <c r="S131" s="27"/>
      <c r="T131" s="27"/>
    </row>
    <row r="132" spans="1:20" ht="13.5" x14ac:dyDescent="0.2">
      <c r="A132" s="27"/>
      <c r="B132" s="27"/>
      <c r="C132" s="27"/>
      <c r="D132" s="27"/>
      <c r="E132" s="27"/>
      <c r="F132" s="27"/>
      <c r="G132" s="27"/>
      <c r="H132" s="27"/>
      <c r="I132" s="27"/>
      <c r="J132" s="27"/>
      <c r="K132" s="27"/>
      <c r="L132" s="27"/>
      <c r="M132" s="27"/>
      <c r="N132" s="27"/>
      <c r="O132" s="27"/>
      <c r="P132" s="27"/>
      <c r="Q132" s="27"/>
      <c r="R132" s="27"/>
      <c r="S132" s="27"/>
      <c r="T132" s="27"/>
    </row>
    <row r="133" spans="1:20" ht="13.5" x14ac:dyDescent="0.2">
      <c r="A133" s="27"/>
      <c r="B133" s="27"/>
      <c r="C133" s="27"/>
      <c r="D133" s="27"/>
      <c r="E133" s="27"/>
      <c r="F133" s="27"/>
      <c r="G133" s="27"/>
      <c r="H133" s="27"/>
      <c r="I133" s="27"/>
      <c r="J133" s="27"/>
      <c r="K133" s="27"/>
      <c r="L133" s="27"/>
      <c r="M133" s="27"/>
      <c r="N133" s="27"/>
      <c r="O133" s="27"/>
      <c r="P133" s="27"/>
      <c r="Q133" s="27"/>
      <c r="R133" s="27"/>
      <c r="S133" s="27"/>
      <c r="T133" s="27"/>
    </row>
    <row r="134" spans="1:20" ht="13.5" x14ac:dyDescent="0.2">
      <c r="A134" s="27"/>
      <c r="B134" s="27"/>
      <c r="C134" s="27"/>
      <c r="D134" s="27"/>
      <c r="E134" s="27"/>
      <c r="F134" s="27"/>
      <c r="G134" s="27"/>
      <c r="H134" s="27"/>
      <c r="I134" s="27"/>
      <c r="J134" s="27"/>
      <c r="K134" s="27"/>
      <c r="L134" s="27"/>
      <c r="M134" s="27"/>
      <c r="N134" s="27"/>
      <c r="O134" s="27"/>
      <c r="P134" s="27"/>
      <c r="Q134" s="27"/>
      <c r="R134" s="27"/>
      <c r="S134" s="27"/>
      <c r="T134" s="27"/>
    </row>
    <row r="135" spans="1:20" ht="13.5" x14ac:dyDescent="0.2">
      <c r="A135" s="27"/>
      <c r="B135" s="27"/>
      <c r="C135" s="27"/>
      <c r="D135" s="27"/>
      <c r="E135" s="27"/>
      <c r="F135" s="27"/>
      <c r="G135" s="27"/>
      <c r="H135" s="27"/>
      <c r="I135" s="27"/>
      <c r="J135" s="27"/>
      <c r="K135" s="27"/>
      <c r="L135" s="27"/>
      <c r="M135" s="27"/>
      <c r="N135" s="27"/>
      <c r="O135" s="27"/>
      <c r="P135" s="27"/>
      <c r="Q135" s="27"/>
      <c r="R135" s="27"/>
      <c r="S135" s="27"/>
      <c r="T135" s="27"/>
    </row>
    <row r="136" spans="1:20" ht="13.5" x14ac:dyDescent="0.2">
      <c r="A136" s="27"/>
      <c r="B136" s="27"/>
      <c r="C136" s="27"/>
      <c r="D136" s="27"/>
      <c r="E136" s="27"/>
      <c r="F136" s="27"/>
      <c r="G136" s="27"/>
      <c r="H136" s="27"/>
      <c r="I136" s="27"/>
      <c r="J136" s="27"/>
      <c r="K136" s="27"/>
      <c r="L136" s="27"/>
      <c r="M136" s="27"/>
      <c r="N136" s="27"/>
      <c r="O136" s="27"/>
      <c r="P136" s="27"/>
      <c r="Q136" s="27"/>
      <c r="R136" s="27"/>
      <c r="S136" s="27"/>
      <c r="T136" s="27"/>
    </row>
    <row r="137" spans="1:20" ht="13.5" x14ac:dyDescent="0.2">
      <c r="A137" s="27"/>
      <c r="B137" s="27"/>
      <c r="C137" s="27"/>
      <c r="D137" s="27"/>
      <c r="E137" s="27"/>
      <c r="F137" s="27"/>
      <c r="G137" s="27"/>
      <c r="H137" s="27"/>
      <c r="I137" s="27"/>
      <c r="J137" s="27"/>
      <c r="K137" s="27"/>
      <c r="L137" s="27"/>
      <c r="M137" s="27"/>
      <c r="N137" s="27"/>
      <c r="O137" s="27"/>
      <c r="P137" s="27"/>
      <c r="Q137" s="27"/>
      <c r="R137" s="27"/>
      <c r="S137" s="27"/>
      <c r="T137" s="27"/>
    </row>
    <row r="138" spans="1:20" ht="13.5" x14ac:dyDescent="0.2">
      <c r="A138" s="27"/>
      <c r="B138" s="27"/>
      <c r="C138" s="27"/>
      <c r="D138" s="27"/>
      <c r="E138" s="27"/>
      <c r="F138" s="27"/>
      <c r="G138" s="27"/>
      <c r="H138" s="27"/>
      <c r="I138" s="27"/>
      <c r="J138" s="27"/>
      <c r="K138" s="27"/>
      <c r="L138" s="27"/>
      <c r="M138" s="27"/>
      <c r="N138" s="27"/>
      <c r="O138" s="27"/>
      <c r="P138" s="27"/>
      <c r="Q138" s="27"/>
      <c r="R138" s="27"/>
      <c r="S138" s="27"/>
      <c r="T138" s="27"/>
    </row>
    <row r="139" spans="1:20" ht="13.5" x14ac:dyDescent="0.2">
      <c r="A139" s="27"/>
      <c r="B139" s="27"/>
      <c r="C139" s="27"/>
      <c r="D139" s="27"/>
      <c r="E139" s="27"/>
      <c r="F139" s="27"/>
      <c r="G139" s="27"/>
      <c r="H139" s="27"/>
      <c r="I139" s="27"/>
      <c r="J139" s="27"/>
      <c r="K139" s="27"/>
      <c r="L139" s="27"/>
      <c r="M139" s="27"/>
      <c r="N139" s="27"/>
      <c r="O139" s="27"/>
      <c r="P139" s="27"/>
      <c r="Q139" s="27"/>
      <c r="R139" s="27"/>
      <c r="S139" s="27"/>
      <c r="T139" s="27"/>
    </row>
    <row r="140" spans="1:20" ht="13.5" x14ac:dyDescent="0.2">
      <c r="A140" s="27"/>
      <c r="B140" s="27"/>
      <c r="C140" s="27"/>
      <c r="D140" s="27"/>
      <c r="E140" s="27"/>
      <c r="F140" s="27"/>
      <c r="G140" s="27"/>
      <c r="H140" s="27"/>
      <c r="I140" s="27"/>
      <c r="J140" s="27"/>
      <c r="K140" s="27"/>
      <c r="L140" s="27"/>
      <c r="M140" s="27"/>
      <c r="N140" s="27"/>
      <c r="O140" s="27"/>
      <c r="P140" s="27"/>
      <c r="Q140" s="27"/>
      <c r="R140" s="27"/>
      <c r="S140" s="27"/>
      <c r="T140" s="27"/>
    </row>
    <row r="141" spans="1:20" ht="13.5" x14ac:dyDescent="0.2">
      <c r="A141" s="27"/>
      <c r="B141" s="27"/>
      <c r="C141" s="27"/>
      <c r="D141" s="27"/>
      <c r="E141" s="27"/>
      <c r="F141" s="27"/>
      <c r="G141" s="27"/>
      <c r="H141" s="27"/>
      <c r="I141" s="27"/>
      <c r="J141" s="27"/>
      <c r="K141" s="27"/>
      <c r="L141" s="27"/>
      <c r="M141" s="27"/>
      <c r="N141" s="27"/>
      <c r="O141" s="27"/>
      <c r="P141" s="27"/>
      <c r="Q141" s="27"/>
      <c r="R141" s="27"/>
      <c r="S141" s="27"/>
      <c r="T141" s="27"/>
    </row>
    <row r="142" spans="1:20" ht="13.5" x14ac:dyDescent="0.2">
      <c r="A142" s="27"/>
      <c r="B142" s="27"/>
      <c r="C142" s="27"/>
      <c r="D142" s="27"/>
      <c r="E142" s="27"/>
      <c r="F142" s="27"/>
      <c r="G142" s="27"/>
      <c r="H142" s="27"/>
      <c r="I142" s="27"/>
      <c r="J142" s="27"/>
      <c r="K142" s="27"/>
      <c r="L142" s="27"/>
      <c r="M142" s="27"/>
      <c r="N142" s="27"/>
      <c r="O142" s="27"/>
      <c r="P142" s="27"/>
      <c r="Q142" s="27"/>
      <c r="R142" s="27"/>
      <c r="S142" s="27"/>
      <c r="T142" s="27"/>
    </row>
    <row r="143" spans="1:20" ht="13.5" x14ac:dyDescent="0.2">
      <c r="A143" s="27"/>
      <c r="B143" s="27"/>
      <c r="C143" s="27"/>
      <c r="D143" s="27"/>
      <c r="E143" s="27"/>
      <c r="F143" s="27"/>
      <c r="G143" s="27"/>
      <c r="H143" s="27"/>
      <c r="I143" s="27"/>
      <c r="J143" s="27"/>
      <c r="K143" s="27"/>
      <c r="L143" s="27"/>
      <c r="M143" s="27"/>
      <c r="N143" s="27"/>
      <c r="O143" s="27"/>
      <c r="P143" s="27"/>
      <c r="Q143" s="27"/>
      <c r="R143" s="27"/>
      <c r="S143" s="27"/>
      <c r="T143" s="27"/>
    </row>
    <row r="144" spans="1:20" ht="13.5" x14ac:dyDescent="0.2">
      <c r="A144" s="27"/>
      <c r="B144" s="27"/>
      <c r="C144" s="27"/>
      <c r="D144" s="27"/>
      <c r="E144" s="27"/>
      <c r="F144" s="27"/>
      <c r="G144" s="27"/>
      <c r="H144" s="27"/>
      <c r="I144" s="27"/>
      <c r="J144" s="27"/>
      <c r="K144" s="27"/>
      <c r="L144" s="27"/>
      <c r="M144" s="27"/>
      <c r="N144" s="27"/>
      <c r="O144" s="27"/>
      <c r="P144" s="27"/>
      <c r="Q144" s="27"/>
      <c r="R144" s="27"/>
      <c r="S144" s="27"/>
      <c r="T144" s="27"/>
    </row>
    <row r="145" spans="1:20" ht="13.5" x14ac:dyDescent="0.2">
      <c r="A145" s="27"/>
      <c r="B145" s="27"/>
      <c r="C145" s="27"/>
      <c r="D145" s="27"/>
      <c r="E145" s="27"/>
      <c r="F145" s="27"/>
      <c r="G145" s="27"/>
      <c r="H145" s="27"/>
      <c r="I145" s="27"/>
      <c r="J145" s="27"/>
      <c r="K145" s="27"/>
      <c r="L145" s="27"/>
      <c r="M145" s="27"/>
      <c r="N145" s="27"/>
      <c r="O145" s="27"/>
      <c r="P145" s="27"/>
      <c r="Q145" s="27"/>
      <c r="R145" s="27"/>
      <c r="S145" s="27"/>
      <c r="T145" s="27"/>
    </row>
    <row r="146" spans="1:20" ht="13.5" x14ac:dyDescent="0.2">
      <c r="A146" s="27"/>
      <c r="B146" s="27"/>
      <c r="C146" s="27"/>
      <c r="D146" s="27"/>
      <c r="E146" s="27"/>
      <c r="F146" s="27"/>
      <c r="G146" s="27"/>
      <c r="H146" s="27"/>
      <c r="I146" s="27"/>
      <c r="J146" s="27"/>
      <c r="K146" s="27"/>
      <c r="L146" s="27"/>
      <c r="M146" s="27"/>
      <c r="N146" s="27"/>
      <c r="O146" s="27"/>
      <c r="P146" s="27"/>
      <c r="Q146" s="27"/>
      <c r="R146" s="27"/>
      <c r="S146" s="27"/>
      <c r="T146" s="27"/>
    </row>
    <row r="147" spans="1:20" ht="13.5" x14ac:dyDescent="0.2">
      <c r="A147" s="27"/>
      <c r="B147" s="27"/>
      <c r="C147" s="27"/>
      <c r="D147" s="27"/>
      <c r="E147" s="27"/>
      <c r="F147" s="27"/>
      <c r="G147" s="27"/>
      <c r="H147" s="27"/>
      <c r="I147" s="27"/>
      <c r="J147" s="27"/>
      <c r="K147" s="27"/>
      <c r="L147" s="27"/>
      <c r="M147" s="27"/>
      <c r="N147" s="27"/>
      <c r="O147" s="27"/>
      <c r="P147" s="27"/>
      <c r="Q147" s="27"/>
      <c r="R147" s="27"/>
      <c r="S147" s="27"/>
      <c r="T147" s="27"/>
    </row>
    <row r="148" spans="1:20" ht="13.5" x14ac:dyDescent="0.2">
      <c r="A148" s="27"/>
      <c r="B148" s="27"/>
      <c r="C148" s="27"/>
      <c r="D148" s="27"/>
      <c r="E148" s="27"/>
      <c r="F148" s="27"/>
      <c r="G148" s="27"/>
      <c r="H148" s="27"/>
      <c r="I148" s="27"/>
      <c r="J148" s="27"/>
      <c r="K148" s="27"/>
      <c r="L148" s="27"/>
      <c r="M148" s="27"/>
      <c r="N148" s="27"/>
      <c r="O148" s="27"/>
      <c r="P148" s="27"/>
      <c r="Q148" s="27"/>
      <c r="R148" s="27"/>
      <c r="S148" s="27"/>
      <c r="T148" s="27"/>
    </row>
    <row r="149" spans="1:20" ht="13.5" x14ac:dyDescent="0.2">
      <c r="A149" s="27"/>
      <c r="B149" s="27"/>
      <c r="C149" s="27"/>
      <c r="D149" s="27"/>
      <c r="E149" s="27"/>
      <c r="F149" s="27"/>
      <c r="G149" s="27"/>
      <c r="H149" s="27"/>
      <c r="I149" s="27"/>
      <c r="J149" s="27"/>
      <c r="K149" s="27"/>
      <c r="L149" s="27"/>
      <c r="M149" s="27"/>
      <c r="N149" s="27"/>
      <c r="O149" s="27"/>
      <c r="P149" s="27"/>
      <c r="Q149" s="27"/>
      <c r="R149" s="27"/>
      <c r="S149" s="27"/>
      <c r="T149" s="27"/>
    </row>
    <row r="150" spans="1:20" ht="13.5" x14ac:dyDescent="0.2">
      <c r="A150" s="27"/>
      <c r="B150" s="27"/>
      <c r="C150" s="27"/>
      <c r="D150" s="27"/>
      <c r="E150" s="27"/>
      <c r="F150" s="27"/>
      <c r="G150" s="27"/>
      <c r="H150" s="27"/>
      <c r="I150" s="27"/>
      <c r="J150" s="27"/>
      <c r="K150" s="27"/>
      <c r="L150" s="27"/>
      <c r="M150" s="27"/>
      <c r="N150" s="27"/>
      <c r="O150" s="27"/>
      <c r="P150" s="27"/>
      <c r="Q150" s="27"/>
      <c r="R150" s="27"/>
      <c r="S150" s="27"/>
      <c r="T150" s="27"/>
    </row>
    <row r="151" spans="1:20" ht="13.5" x14ac:dyDescent="0.2">
      <c r="A151" s="27"/>
      <c r="B151" s="27"/>
      <c r="C151" s="27"/>
      <c r="D151" s="27"/>
      <c r="E151" s="27"/>
      <c r="F151" s="27"/>
      <c r="G151" s="27"/>
      <c r="H151" s="27"/>
      <c r="I151" s="27"/>
      <c r="J151" s="27"/>
      <c r="K151" s="27"/>
      <c r="L151" s="27"/>
      <c r="M151" s="27"/>
      <c r="N151" s="27"/>
      <c r="O151" s="27"/>
      <c r="P151" s="27"/>
      <c r="Q151" s="27"/>
      <c r="R151" s="27"/>
      <c r="S151" s="27"/>
      <c r="T151" s="27"/>
    </row>
    <row r="152" spans="1:20" ht="13.5" x14ac:dyDescent="0.2">
      <c r="A152" s="27"/>
      <c r="B152" s="27"/>
      <c r="C152" s="27"/>
      <c r="D152" s="27"/>
      <c r="E152" s="27"/>
      <c r="F152" s="27"/>
      <c r="G152" s="27"/>
      <c r="H152" s="27"/>
      <c r="I152" s="27"/>
      <c r="J152" s="27"/>
      <c r="K152" s="27"/>
      <c r="L152" s="27"/>
      <c r="M152" s="27"/>
      <c r="N152" s="27"/>
      <c r="O152" s="27"/>
      <c r="P152" s="27"/>
      <c r="Q152" s="27"/>
      <c r="R152" s="27"/>
      <c r="S152" s="27"/>
      <c r="T152" s="27"/>
    </row>
    <row r="153" spans="1:20" ht="13.5" x14ac:dyDescent="0.2">
      <c r="A153" s="27"/>
      <c r="B153" s="27"/>
      <c r="C153" s="27"/>
      <c r="D153" s="27"/>
      <c r="E153" s="27"/>
      <c r="F153" s="27"/>
      <c r="G153" s="27"/>
      <c r="H153" s="27"/>
      <c r="I153" s="27"/>
      <c r="J153" s="27"/>
      <c r="K153" s="27"/>
      <c r="L153" s="27"/>
      <c r="M153" s="27"/>
      <c r="N153" s="27"/>
      <c r="O153" s="27"/>
      <c r="P153" s="27"/>
      <c r="Q153" s="27"/>
      <c r="R153" s="27"/>
      <c r="S153" s="27"/>
      <c r="T153" s="27"/>
    </row>
    <row r="154" spans="1:20" ht="13.5" x14ac:dyDescent="0.2">
      <c r="A154" s="27"/>
      <c r="B154" s="27"/>
      <c r="C154" s="27"/>
      <c r="D154" s="27"/>
      <c r="E154" s="27"/>
      <c r="F154" s="27"/>
      <c r="G154" s="27"/>
      <c r="H154" s="27"/>
      <c r="I154" s="27"/>
      <c r="J154" s="27"/>
      <c r="K154" s="27"/>
      <c r="L154" s="27"/>
      <c r="M154" s="27"/>
      <c r="N154" s="27"/>
      <c r="O154" s="27"/>
      <c r="P154" s="27"/>
      <c r="Q154" s="27"/>
      <c r="R154" s="27"/>
      <c r="S154" s="27"/>
      <c r="T154" s="27"/>
    </row>
    <row r="155" spans="1:20" ht="13.5" x14ac:dyDescent="0.2">
      <c r="A155" s="27"/>
      <c r="B155" s="27"/>
      <c r="C155" s="27"/>
      <c r="D155" s="27"/>
      <c r="E155" s="27"/>
      <c r="F155" s="27"/>
      <c r="G155" s="27"/>
      <c r="H155" s="27"/>
      <c r="I155" s="27"/>
      <c r="J155" s="27"/>
      <c r="K155" s="27"/>
      <c r="L155" s="27"/>
      <c r="M155" s="27"/>
      <c r="N155" s="27"/>
      <c r="O155" s="27"/>
      <c r="P155" s="27"/>
      <c r="Q155" s="27"/>
      <c r="R155" s="27"/>
      <c r="S155" s="27"/>
      <c r="T155" s="27"/>
    </row>
    <row r="156" spans="1:20" ht="13.5" x14ac:dyDescent="0.2">
      <c r="A156" s="27"/>
      <c r="B156" s="27"/>
      <c r="C156" s="27"/>
      <c r="D156" s="27"/>
      <c r="E156" s="27"/>
      <c r="F156" s="27"/>
      <c r="G156" s="27"/>
      <c r="H156" s="27"/>
      <c r="I156" s="27"/>
      <c r="J156" s="27"/>
      <c r="K156" s="27"/>
      <c r="L156" s="27"/>
      <c r="M156" s="27"/>
      <c r="N156" s="27"/>
      <c r="O156" s="27"/>
      <c r="P156" s="27"/>
      <c r="Q156" s="27"/>
      <c r="R156" s="27"/>
      <c r="S156" s="27"/>
      <c r="T156" s="27"/>
    </row>
    <row r="157" spans="1:20" ht="13.5" x14ac:dyDescent="0.2">
      <c r="A157" s="27"/>
      <c r="B157" s="27"/>
      <c r="C157" s="27"/>
      <c r="D157" s="27"/>
      <c r="E157" s="27"/>
      <c r="F157" s="27"/>
      <c r="G157" s="27"/>
      <c r="H157" s="27"/>
      <c r="I157" s="27"/>
      <c r="J157" s="27"/>
      <c r="K157" s="27"/>
      <c r="L157" s="27"/>
      <c r="M157" s="27"/>
      <c r="N157" s="27"/>
      <c r="O157" s="27"/>
      <c r="P157" s="27"/>
      <c r="Q157" s="27"/>
      <c r="R157" s="27"/>
      <c r="S157" s="27"/>
      <c r="T157" s="27"/>
    </row>
    <row r="158" spans="1:20" ht="13.5" x14ac:dyDescent="0.2">
      <c r="A158" s="27"/>
      <c r="B158" s="27"/>
      <c r="C158" s="27"/>
      <c r="D158" s="27"/>
      <c r="E158" s="27"/>
      <c r="F158" s="27"/>
      <c r="G158" s="27"/>
      <c r="H158" s="27"/>
      <c r="I158" s="27"/>
      <c r="J158" s="27"/>
      <c r="K158" s="27"/>
      <c r="L158" s="27"/>
      <c r="M158" s="27"/>
      <c r="N158" s="27"/>
      <c r="O158" s="27"/>
      <c r="P158" s="27"/>
      <c r="Q158" s="27"/>
      <c r="R158" s="27"/>
      <c r="S158" s="27"/>
      <c r="T158" s="27"/>
    </row>
    <row r="159" spans="1:20" ht="13.5" x14ac:dyDescent="0.2">
      <c r="A159" s="27"/>
      <c r="B159" s="27"/>
      <c r="C159" s="27"/>
      <c r="D159" s="27"/>
      <c r="E159" s="27"/>
      <c r="F159" s="27"/>
      <c r="G159" s="27"/>
      <c r="H159" s="27"/>
      <c r="I159" s="27"/>
      <c r="J159" s="27"/>
      <c r="K159" s="27"/>
      <c r="L159" s="27"/>
      <c r="M159" s="27"/>
      <c r="N159" s="27"/>
      <c r="O159" s="27"/>
      <c r="P159" s="27"/>
      <c r="Q159" s="27"/>
      <c r="R159" s="27"/>
      <c r="S159" s="27"/>
      <c r="T159" s="27"/>
    </row>
    <row r="160" spans="1:20" ht="13.5" x14ac:dyDescent="0.2">
      <c r="A160" s="27"/>
      <c r="B160" s="27"/>
      <c r="C160" s="27"/>
      <c r="D160" s="27"/>
      <c r="E160" s="27"/>
      <c r="F160" s="27"/>
      <c r="G160" s="27"/>
      <c r="H160" s="27"/>
      <c r="I160" s="27"/>
      <c r="J160" s="27"/>
      <c r="K160" s="27"/>
      <c r="L160" s="27"/>
      <c r="M160" s="27"/>
      <c r="N160" s="27"/>
      <c r="O160" s="27"/>
      <c r="P160" s="27"/>
      <c r="Q160" s="27"/>
      <c r="R160" s="27"/>
      <c r="S160" s="27"/>
      <c r="T160" s="27"/>
    </row>
    <row r="161" spans="1:20" ht="13.5" x14ac:dyDescent="0.2">
      <c r="A161" s="27"/>
      <c r="B161" s="27"/>
      <c r="C161" s="27"/>
      <c r="D161" s="27"/>
      <c r="E161" s="27"/>
      <c r="F161" s="27"/>
      <c r="G161" s="27"/>
      <c r="H161" s="27"/>
      <c r="I161" s="27"/>
      <c r="J161" s="27"/>
      <c r="K161" s="27"/>
      <c r="L161" s="27"/>
      <c r="M161" s="27"/>
      <c r="N161" s="27"/>
      <c r="O161" s="27"/>
      <c r="P161" s="27"/>
      <c r="Q161" s="27"/>
      <c r="R161" s="27"/>
      <c r="S161" s="27"/>
      <c r="T161" s="27"/>
    </row>
    <row r="162" spans="1:20" ht="13.5" x14ac:dyDescent="0.2">
      <c r="A162" s="27"/>
      <c r="B162" s="27"/>
      <c r="C162" s="27"/>
      <c r="D162" s="27"/>
      <c r="E162" s="27"/>
      <c r="F162" s="27"/>
      <c r="G162" s="27"/>
      <c r="H162" s="27"/>
      <c r="I162" s="27"/>
      <c r="J162" s="27"/>
      <c r="K162" s="27"/>
      <c r="L162" s="27"/>
      <c r="M162" s="27"/>
      <c r="N162" s="27"/>
      <c r="O162" s="27"/>
      <c r="P162" s="27"/>
      <c r="Q162" s="27"/>
      <c r="R162" s="27"/>
      <c r="S162" s="27"/>
      <c r="T162" s="27"/>
    </row>
    <row r="163" spans="1:20" ht="13.5" x14ac:dyDescent="0.2">
      <c r="A163" s="27"/>
      <c r="B163" s="27"/>
      <c r="C163" s="27"/>
      <c r="D163" s="27"/>
      <c r="E163" s="27"/>
      <c r="F163" s="27"/>
      <c r="G163" s="27"/>
      <c r="H163" s="27"/>
      <c r="I163" s="27"/>
      <c r="J163" s="27"/>
      <c r="K163" s="27"/>
      <c r="L163" s="27"/>
      <c r="M163" s="27"/>
      <c r="N163" s="27"/>
      <c r="O163" s="27"/>
      <c r="P163" s="27"/>
      <c r="Q163" s="27"/>
      <c r="R163" s="27"/>
      <c r="S163" s="27"/>
      <c r="T163" s="27"/>
    </row>
    <row r="164" spans="1:20" ht="13.5" x14ac:dyDescent="0.2">
      <c r="A164" s="27"/>
      <c r="B164" s="27"/>
      <c r="C164" s="27"/>
      <c r="D164" s="27"/>
      <c r="E164" s="27"/>
      <c r="F164" s="27"/>
      <c r="G164" s="27"/>
      <c r="H164" s="27"/>
      <c r="I164" s="27"/>
      <c r="J164" s="27"/>
      <c r="K164" s="27"/>
      <c r="L164" s="27"/>
      <c r="M164" s="27"/>
      <c r="N164" s="27"/>
      <c r="O164" s="27"/>
      <c r="P164" s="27"/>
      <c r="Q164" s="27"/>
      <c r="R164" s="27"/>
      <c r="S164" s="27"/>
      <c r="T164" s="27"/>
    </row>
    <row r="165" spans="1:20" ht="13.5" x14ac:dyDescent="0.2">
      <c r="A165" s="27"/>
      <c r="B165" s="27"/>
      <c r="C165" s="27"/>
      <c r="D165" s="27"/>
      <c r="E165" s="27"/>
      <c r="F165" s="27"/>
      <c r="G165" s="27"/>
      <c r="H165" s="27"/>
      <c r="I165" s="27"/>
      <c r="J165" s="27"/>
      <c r="K165" s="27"/>
      <c r="L165" s="27"/>
      <c r="M165" s="27"/>
      <c r="N165" s="27"/>
      <c r="O165" s="27"/>
      <c r="P165" s="27"/>
      <c r="Q165" s="27"/>
      <c r="R165" s="27"/>
      <c r="S165" s="27"/>
      <c r="T165" s="27"/>
    </row>
    <row r="166" spans="1:20" ht="13.5" x14ac:dyDescent="0.2">
      <c r="A166" s="27"/>
      <c r="B166" s="27"/>
      <c r="C166" s="27"/>
      <c r="D166" s="27"/>
      <c r="E166" s="27"/>
      <c r="F166" s="27"/>
      <c r="G166" s="27"/>
      <c r="H166" s="27"/>
      <c r="I166" s="27"/>
      <c r="J166" s="27"/>
      <c r="K166" s="27"/>
      <c r="L166" s="27"/>
      <c r="M166" s="27"/>
      <c r="N166" s="27"/>
      <c r="O166" s="27"/>
      <c r="P166" s="27"/>
      <c r="Q166" s="27"/>
      <c r="R166" s="27"/>
      <c r="S166" s="27"/>
      <c r="T166" s="27"/>
    </row>
    <row r="167" spans="1:20" ht="13.5" x14ac:dyDescent="0.2">
      <c r="A167" s="27"/>
      <c r="B167" s="27"/>
      <c r="C167" s="27"/>
      <c r="D167" s="27"/>
      <c r="E167" s="27"/>
      <c r="F167" s="27"/>
      <c r="G167" s="27"/>
      <c r="H167" s="27"/>
      <c r="I167" s="27"/>
      <c r="J167" s="27"/>
      <c r="K167" s="27"/>
      <c r="L167" s="27"/>
      <c r="M167" s="27"/>
      <c r="N167" s="27"/>
      <c r="O167" s="27"/>
      <c r="P167" s="27"/>
      <c r="Q167" s="27"/>
      <c r="R167" s="27"/>
      <c r="S167" s="27"/>
      <c r="T167" s="27"/>
    </row>
    <row r="168" spans="1:20" ht="13.5" x14ac:dyDescent="0.2">
      <c r="A168" s="27"/>
      <c r="B168" s="27"/>
      <c r="C168" s="27"/>
      <c r="D168" s="27"/>
      <c r="E168" s="27"/>
      <c r="F168" s="27"/>
      <c r="G168" s="27"/>
      <c r="H168" s="27"/>
      <c r="I168" s="27"/>
      <c r="J168" s="27"/>
      <c r="K168" s="27"/>
      <c r="L168" s="27"/>
      <c r="M168" s="27"/>
      <c r="N168" s="27"/>
      <c r="O168" s="27"/>
      <c r="P168" s="27"/>
      <c r="Q168" s="27"/>
      <c r="R168" s="27"/>
      <c r="S168" s="27"/>
      <c r="T168" s="27"/>
    </row>
    <row r="169" spans="1:20" ht="13.5" x14ac:dyDescent="0.2">
      <c r="A169" s="27"/>
      <c r="B169" s="27"/>
      <c r="C169" s="27"/>
      <c r="D169" s="27"/>
      <c r="E169" s="27"/>
      <c r="F169" s="27"/>
      <c r="G169" s="27"/>
      <c r="H169" s="27"/>
      <c r="I169" s="27"/>
      <c r="J169" s="27"/>
      <c r="K169" s="27"/>
      <c r="L169" s="27"/>
      <c r="M169" s="27"/>
      <c r="N169" s="27"/>
      <c r="O169" s="27"/>
      <c r="P169" s="27"/>
      <c r="Q169" s="27"/>
      <c r="R169" s="27"/>
      <c r="S169" s="27"/>
      <c r="T169" s="27"/>
    </row>
    <row r="170" spans="1:20" ht="13.5" x14ac:dyDescent="0.2">
      <c r="A170" s="27"/>
      <c r="B170" s="27"/>
      <c r="C170" s="27"/>
      <c r="D170" s="27"/>
      <c r="E170" s="27"/>
      <c r="F170" s="27"/>
      <c r="G170" s="27"/>
      <c r="H170" s="27"/>
      <c r="I170" s="27"/>
      <c r="J170" s="27"/>
      <c r="K170" s="27"/>
      <c r="L170" s="27"/>
      <c r="M170" s="27"/>
      <c r="N170" s="27"/>
      <c r="O170" s="27"/>
      <c r="P170" s="27"/>
      <c r="Q170" s="27"/>
      <c r="R170" s="27"/>
      <c r="S170" s="27"/>
      <c r="T170" s="27"/>
    </row>
    <row r="171" spans="1:20" ht="13.5" x14ac:dyDescent="0.2">
      <c r="A171" s="27"/>
      <c r="B171" s="27"/>
      <c r="C171" s="27"/>
      <c r="D171" s="27"/>
      <c r="E171" s="27"/>
      <c r="F171" s="27"/>
      <c r="G171" s="27"/>
      <c r="H171" s="27"/>
      <c r="I171" s="27"/>
      <c r="J171" s="27"/>
      <c r="K171" s="27"/>
      <c r="L171" s="27"/>
      <c r="M171" s="27"/>
      <c r="N171" s="27"/>
      <c r="O171" s="27"/>
      <c r="P171" s="27"/>
      <c r="Q171" s="27"/>
      <c r="R171" s="27"/>
      <c r="S171" s="27"/>
      <c r="T171" s="27"/>
    </row>
    <row r="172" spans="1:20" ht="13.5" x14ac:dyDescent="0.2">
      <c r="A172" s="27"/>
      <c r="B172" s="27"/>
      <c r="C172" s="27"/>
      <c r="D172" s="27"/>
      <c r="E172" s="27"/>
      <c r="F172" s="27"/>
      <c r="G172" s="27"/>
      <c r="H172" s="27"/>
      <c r="I172" s="27"/>
      <c r="J172" s="27"/>
      <c r="K172" s="27"/>
      <c r="L172" s="27"/>
      <c r="M172" s="27"/>
      <c r="N172" s="27"/>
      <c r="O172" s="27"/>
      <c r="P172" s="27"/>
      <c r="Q172" s="27"/>
      <c r="R172" s="27"/>
      <c r="S172" s="27"/>
      <c r="T172" s="27"/>
    </row>
    <row r="173" spans="1:20" ht="13.5" x14ac:dyDescent="0.2">
      <c r="A173" s="27"/>
      <c r="B173" s="27"/>
      <c r="C173" s="27"/>
      <c r="D173" s="27"/>
      <c r="E173" s="27"/>
      <c r="F173" s="27"/>
      <c r="G173" s="27"/>
      <c r="H173" s="27"/>
      <c r="I173" s="27"/>
      <c r="J173" s="27"/>
      <c r="K173" s="27"/>
      <c r="L173" s="27"/>
      <c r="M173" s="27"/>
      <c r="N173" s="27"/>
      <c r="O173" s="27"/>
      <c r="P173" s="27"/>
      <c r="Q173" s="27"/>
      <c r="R173" s="27"/>
      <c r="S173" s="27"/>
      <c r="T173" s="27"/>
    </row>
    <row r="174" spans="1:20" ht="13.5" x14ac:dyDescent="0.2">
      <c r="A174" s="27"/>
      <c r="B174" s="27"/>
      <c r="C174" s="27"/>
      <c r="D174" s="27"/>
      <c r="E174" s="27"/>
      <c r="F174" s="27"/>
      <c r="G174" s="27"/>
      <c r="H174" s="27"/>
      <c r="I174" s="27"/>
      <c r="J174" s="27"/>
      <c r="K174" s="27"/>
      <c r="L174" s="27"/>
      <c r="M174" s="27"/>
      <c r="N174" s="27"/>
      <c r="O174" s="27"/>
      <c r="P174" s="27"/>
      <c r="Q174" s="27"/>
      <c r="R174" s="27"/>
      <c r="S174" s="27"/>
      <c r="T174" s="27"/>
    </row>
    <row r="175" spans="1:20" ht="13.5" x14ac:dyDescent="0.2">
      <c r="A175" s="27"/>
      <c r="B175" s="27"/>
      <c r="C175" s="27"/>
      <c r="D175" s="27"/>
      <c r="E175" s="27"/>
      <c r="F175" s="27"/>
      <c r="G175" s="27"/>
      <c r="H175" s="27"/>
      <c r="I175" s="27"/>
      <c r="J175" s="27"/>
      <c r="K175" s="27"/>
      <c r="L175" s="27"/>
      <c r="M175" s="27"/>
      <c r="N175" s="27"/>
      <c r="O175" s="27"/>
      <c r="P175" s="27"/>
      <c r="Q175" s="27"/>
      <c r="R175" s="27"/>
      <c r="S175" s="27"/>
      <c r="T175" s="27"/>
    </row>
    <row r="176" spans="1:20" ht="13.5" x14ac:dyDescent="0.2">
      <c r="A176" s="27"/>
      <c r="B176" s="27"/>
      <c r="C176" s="27"/>
      <c r="D176" s="27"/>
      <c r="E176" s="27"/>
      <c r="F176" s="27"/>
      <c r="G176" s="27"/>
      <c r="H176" s="27"/>
      <c r="I176" s="27"/>
      <c r="J176" s="27"/>
      <c r="K176" s="27"/>
      <c r="L176" s="27"/>
      <c r="M176" s="27"/>
      <c r="N176" s="27"/>
      <c r="O176" s="27"/>
      <c r="P176" s="27"/>
      <c r="Q176" s="27"/>
      <c r="R176" s="27"/>
      <c r="S176" s="27"/>
      <c r="T176" s="27"/>
    </row>
    <row r="177" spans="1:20" ht="13.5" x14ac:dyDescent="0.2">
      <c r="A177" s="27"/>
      <c r="B177" s="27"/>
      <c r="C177" s="27"/>
      <c r="D177" s="27"/>
      <c r="E177" s="27"/>
      <c r="F177" s="27"/>
      <c r="G177" s="27"/>
      <c r="H177" s="27"/>
      <c r="I177" s="27"/>
      <c r="J177" s="27"/>
      <c r="K177" s="27"/>
      <c r="L177" s="27"/>
      <c r="M177" s="27"/>
      <c r="N177" s="27"/>
      <c r="O177" s="27"/>
      <c r="P177" s="27"/>
      <c r="Q177" s="27"/>
      <c r="R177" s="27"/>
      <c r="S177" s="27"/>
      <c r="T177" s="27"/>
    </row>
    <row r="178" spans="1:20" ht="13.5" x14ac:dyDescent="0.2">
      <c r="A178" s="27"/>
      <c r="B178" s="27"/>
      <c r="C178" s="27"/>
      <c r="D178" s="27"/>
      <c r="E178" s="27"/>
      <c r="F178" s="27"/>
      <c r="G178" s="27"/>
      <c r="H178" s="27"/>
      <c r="I178" s="27"/>
      <c r="J178" s="27"/>
      <c r="K178" s="27"/>
      <c r="L178" s="27"/>
      <c r="M178" s="27"/>
      <c r="N178" s="27"/>
      <c r="O178" s="27"/>
      <c r="P178" s="27"/>
      <c r="Q178" s="27"/>
      <c r="R178" s="27"/>
      <c r="S178" s="27"/>
      <c r="T178" s="27"/>
    </row>
    <row r="179" spans="1:20" ht="13.5" x14ac:dyDescent="0.2">
      <c r="A179" s="27"/>
      <c r="B179" s="27"/>
      <c r="C179" s="27"/>
      <c r="D179" s="27"/>
      <c r="E179" s="27"/>
      <c r="F179" s="27"/>
      <c r="G179" s="27"/>
      <c r="H179" s="27"/>
      <c r="I179" s="27"/>
      <c r="J179" s="27"/>
      <c r="K179" s="27"/>
      <c r="L179" s="27"/>
      <c r="M179" s="27"/>
      <c r="N179" s="27"/>
      <c r="O179" s="27"/>
      <c r="P179" s="27"/>
      <c r="Q179" s="27"/>
      <c r="R179" s="27"/>
      <c r="S179" s="27"/>
      <c r="T179" s="27"/>
    </row>
    <row r="180" spans="1:20" ht="13.5" x14ac:dyDescent="0.2">
      <c r="A180" s="27"/>
      <c r="B180" s="27"/>
      <c r="C180" s="27"/>
      <c r="D180" s="27"/>
      <c r="E180" s="27"/>
      <c r="F180" s="27"/>
      <c r="G180" s="27"/>
      <c r="H180" s="27"/>
      <c r="I180" s="27"/>
      <c r="J180" s="27"/>
      <c r="K180" s="27"/>
      <c r="L180" s="27"/>
      <c r="M180" s="27"/>
      <c r="N180" s="27"/>
      <c r="O180" s="27"/>
      <c r="P180" s="27"/>
      <c r="Q180" s="27"/>
      <c r="R180" s="27"/>
      <c r="S180" s="27"/>
      <c r="T180" s="27"/>
    </row>
    <row r="181" spans="1:20" ht="13.5" x14ac:dyDescent="0.2">
      <c r="A181" s="27"/>
      <c r="B181" s="27"/>
      <c r="C181" s="27"/>
      <c r="D181" s="27"/>
      <c r="E181" s="27"/>
      <c r="F181" s="27"/>
      <c r="G181" s="27"/>
      <c r="H181" s="27"/>
      <c r="I181" s="27"/>
      <c r="J181" s="27"/>
      <c r="K181" s="27"/>
      <c r="L181" s="27"/>
      <c r="M181" s="27"/>
      <c r="N181" s="27"/>
      <c r="O181" s="27"/>
      <c r="P181" s="27"/>
      <c r="Q181" s="27"/>
      <c r="R181" s="27"/>
      <c r="S181" s="27"/>
      <c r="T181" s="27"/>
    </row>
    <row r="182" spans="1:20" ht="13.5" x14ac:dyDescent="0.2">
      <c r="A182" s="27"/>
      <c r="B182" s="27"/>
      <c r="C182" s="27"/>
      <c r="D182" s="27"/>
      <c r="E182" s="27"/>
      <c r="F182" s="27"/>
      <c r="G182" s="27"/>
      <c r="H182" s="27"/>
      <c r="I182" s="27"/>
      <c r="J182" s="27"/>
      <c r="K182" s="27"/>
      <c r="L182" s="27"/>
      <c r="M182" s="27"/>
      <c r="N182" s="27"/>
      <c r="O182" s="27"/>
      <c r="P182" s="27"/>
      <c r="Q182" s="27"/>
      <c r="R182" s="27"/>
      <c r="S182" s="27"/>
      <c r="T182" s="27"/>
    </row>
    <row r="183" spans="1:20" ht="13.5" x14ac:dyDescent="0.2">
      <c r="A183" s="27"/>
      <c r="B183" s="27"/>
      <c r="C183" s="27"/>
      <c r="D183" s="27"/>
      <c r="E183" s="27"/>
      <c r="F183" s="27"/>
      <c r="G183" s="27"/>
      <c r="H183" s="27"/>
      <c r="I183" s="27"/>
      <c r="J183" s="27"/>
      <c r="K183" s="27"/>
      <c r="L183" s="27"/>
      <c r="M183" s="27"/>
      <c r="N183" s="27"/>
      <c r="O183" s="27"/>
      <c r="P183" s="27"/>
      <c r="Q183" s="27"/>
      <c r="R183" s="27"/>
      <c r="S183" s="27"/>
      <c r="T183" s="27"/>
    </row>
    <row r="184" spans="1:20" ht="13.5" x14ac:dyDescent="0.2">
      <c r="A184" s="27"/>
      <c r="B184" s="27"/>
      <c r="C184" s="27"/>
      <c r="D184" s="27"/>
      <c r="E184" s="27"/>
      <c r="F184" s="27"/>
      <c r="G184" s="27"/>
      <c r="H184" s="27"/>
      <c r="I184" s="27"/>
      <c r="J184" s="27"/>
      <c r="K184" s="27"/>
      <c r="L184" s="27"/>
      <c r="M184" s="27"/>
      <c r="N184" s="27"/>
      <c r="O184" s="27"/>
      <c r="P184" s="27"/>
      <c r="Q184" s="27"/>
      <c r="R184" s="27"/>
      <c r="S184" s="27"/>
      <c r="T184" s="27"/>
    </row>
    <row r="185" spans="1:20" ht="13.5" x14ac:dyDescent="0.2">
      <c r="A185" s="27"/>
      <c r="B185" s="27"/>
      <c r="C185" s="27"/>
      <c r="D185" s="27"/>
      <c r="E185" s="27"/>
      <c r="F185" s="27"/>
      <c r="G185" s="27"/>
      <c r="H185" s="27"/>
      <c r="I185" s="27"/>
      <c r="J185" s="27"/>
      <c r="K185" s="27"/>
      <c r="L185" s="27"/>
      <c r="M185" s="27"/>
      <c r="N185" s="27"/>
      <c r="O185" s="27"/>
      <c r="P185" s="27"/>
      <c r="Q185" s="27"/>
      <c r="R185" s="27"/>
      <c r="S185" s="27"/>
      <c r="T185" s="27"/>
    </row>
    <row r="186" spans="1:20" ht="13.5" x14ac:dyDescent="0.2">
      <c r="A186" s="27"/>
      <c r="B186" s="27"/>
      <c r="C186" s="27"/>
      <c r="D186" s="27"/>
      <c r="E186" s="27"/>
      <c r="F186" s="27"/>
      <c r="G186" s="27"/>
      <c r="H186" s="27"/>
      <c r="I186" s="27"/>
      <c r="J186" s="27"/>
      <c r="K186" s="27"/>
      <c r="L186" s="27"/>
      <c r="M186" s="27"/>
      <c r="N186" s="27"/>
      <c r="O186" s="27"/>
      <c r="P186" s="27"/>
      <c r="Q186" s="27"/>
      <c r="R186" s="27"/>
      <c r="S186" s="27"/>
      <c r="T186" s="27"/>
    </row>
    <row r="187" spans="1:20" ht="13.5" x14ac:dyDescent="0.2">
      <c r="A187" s="27"/>
      <c r="B187" s="27"/>
      <c r="C187" s="27"/>
      <c r="D187" s="27"/>
      <c r="E187" s="27"/>
      <c r="F187" s="27"/>
      <c r="G187" s="27"/>
      <c r="H187" s="27"/>
      <c r="I187" s="27"/>
      <c r="J187" s="27"/>
      <c r="K187" s="27"/>
      <c r="L187" s="27"/>
      <c r="M187" s="27"/>
      <c r="N187" s="27"/>
      <c r="O187" s="27"/>
      <c r="P187" s="27"/>
      <c r="Q187" s="27"/>
      <c r="R187" s="27"/>
      <c r="S187" s="27"/>
      <c r="T187" s="27"/>
    </row>
    <row r="188" spans="1:20" ht="13.5" x14ac:dyDescent="0.2">
      <c r="A188" s="27"/>
      <c r="B188" s="27"/>
      <c r="C188" s="27"/>
      <c r="D188" s="27"/>
      <c r="E188" s="27"/>
      <c r="F188" s="27"/>
      <c r="G188" s="27"/>
      <c r="H188" s="27"/>
      <c r="I188" s="27"/>
      <c r="J188" s="27"/>
      <c r="K188" s="27"/>
      <c r="L188" s="27"/>
      <c r="M188" s="27"/>
      <c r="N188" s="27"/>
      <c r="O188" s="27"/>
      <c r="P188" s="27"/>
      <c r="Q188" s="27"/>
      <c r="R188" s="27"/>
      <c r="S188" s="27"/>
      <c r="T188" s="27"/>
    </row>
    <row r="189" spans="1:20" ht="13.5" x14ac:dyDescent="0.2">
      <c r="A189" s="27"/>
      <c r="B189" s="27"/>
      <c r="C189" s="27"/>
      <c r="D189" s="27"/>
      <c r="E189" s="27"/>
      <c r="F189" s="27"/>
      <c r="G189" s="27"/>
      <c r="H189" s="27"/>
      <c r="I189" s="27"/>
      <c r="J189" s="27"/>
      <c r="K189" s="27"/>
      <c r="L189" s="27"/>
      <c r="M189" s="27"/>
      <c r="N189" s="27"/>
      <c r="O189" s="27"/>
      <c r="P189" s="27"/>
      <c r="Q189" s="27"/>
      <c r="R189" s="27"/>
      <c r="S189" s="27"/>
      <c r="T189" s="27"/>
    </row>
    <row r="190" spans="1:20" ht="13.5" x14ac:dyDescent="0.2">
      <c r="A190" s="27"/>
      <c r="B190" s="27"/>
      <c r="C190" s="27"/>
      <c r="D190" s="27"/>
      <c r="E190" s="27"/>
      <c r="F190" s="27"/>
      <c r="G190" s="27"/>
      <c r="H190" s="27"/>
      <c r="I190" s="27"/>
      <c r="J190" s="27"/>
      <c r="K190" s="27"/>
      <c r="L190" s="27"/>
      <c r="M190" s="27"/>
      <c r="N190" s="27"/>
      <c r="O190" s="27"/>
      <c r="P190" s="27"/>
      <c r="Q190" s="27"/>
      <c r="R190" s="27"/>
      <c r="S190" s="27"/>
      <c r="T190" s="27"/>
    </row>
    <row r="191" spans="1:20" ht="13.5" x14ac:dyDescent="0.2">
      <c r="A191" s="27"/>
      <c r="B191" s="27"/>
      <c r="C191" s="27"/>
      <c r="D191" s="27"/>
      <c r="E191" s="27"/>
      <c r="F191" s="27"/>
      <c r="G191" s="27"/>
      <c r="H191" s="27"/>
      <c r="I191" s="27"/>
      <c r="J191" s="27"/>
      <c r="K191" s="27"/>
      <c r="L191" s="27"/>
      <c r="M191" s="27"/>
      <c r="N191" s="27"/>
      <c r="O191" s="27"/>
      <c r="P191" s="27"/>
      <c r="Q191" s="27"/>
      <c r="R191" s="27"/>
      <c r="S191" s="27"/>
      <c r="T191" s="27"/>
    </row>
    <row r="192" spans="1:20" ht="13.5" x14ac:dyDescent="0.2">
      <c r="A192" s="27"/>
      <c r="B192" s="27"/>
      <c r="C192" s="27"/>
      <c r="D192" s="27"/>
      <c r="E192" s="27"/>
      <c r="F192" s="27"/>
      <c r="G192" s="27"/>
      <c r="H192" s="27"/>
      <c r="I192" s="27"/>
      <c r="J192" s="27"/>
      <c r="K192" s="27"/>
      <c r="L192" s="27"/>
      <c r="M192" s="27"/>
      <c r="N192" s="27"/>
      <c r="O192" s="27"/>
      <c r="P192" s="27"/>
      <c r="Q192" s="27"/>
      <c r="R192" s="27"/>
      <c r="S192" s="27"/>
      <c r="T192" s="27"/>
    </row>
    <row r="193" spans="1:20" ht="13.5" x14ac:dyDescent="0.2">
      <c r="A193" s="27"/>
      <c r="B193" s="27"/>
      <c r="C193" s="27"/>
      <c r="D193" s="27"/>
      <c r="E193" s="27"/>
      <c r="F193" s="27"/>
      <c r="G193" s="27"/>
      <c r="H193" s="27"/>
      <c r="I193" s="27"/>
      <c r="J193" s="27"/>
      <c r="K193" s="27"/>
      <c r="L193" s="27"/>
      <c r="M193" s="27"/>
      <c r="N193" s="27"/>
      <c r="O193" s="27"/>
      <c r="P193" s="27"/>
      <c r="Q193" s="27"/>
      <c r="R193" s="27"/>
      <c r="S193" s="27"/>
      <c r="T193" s="27"/>
    </row>
    <row r="194" spans="1:20" ht="13.5" x14ac:dyDescent="0.2">
      <c r="A194" s="27"/>
      <c r="B194" s="27"/>
      <c r="C194" s="27"/>
      <c r="D194" s="27"/>
      <c r="E194" s="27"/>
      <c r="F194" s="27"/>
      <c r="G194" s="27"/>
      <c r="H194" s="27"/>
      <c r="I194" s="27"/>
      <c r="J194" s="27"/>
      <c r="K194" s="27"/>
      <c r="L194" s="27"/>
      <c r="M194" s="27"/>
      <c r="N194" s="27"/>
      <c r="O194" s="27"/>
      <c r="P194" s="27"/>
      <c r="Q194" s="27"/>
      <c r="R194" s="27"/>
      <c r="S194" s="27"/>
      <c r="T194" s="27"/>
    </row>
    <row r="195" spans="1:20" ht="13.5" x14ac:dyDescent="0.2">
      <c r="A195" s="27"/>
      <c r="B195" s="27"/>
      <c r="C195" s="27"/>
      <c r="D195" s="27"/>
      <c r="E195" s="27"/>
      <c r="F195" s="27"/>
      <c r="G195" s="27"/>
      <c r="H195" s="27"/>
      <c r="I195" s="27"/>
      <c r="J195" s="27"/>
      <c r="K195" s="27"/>
      <c r="L195" s="27"/>
      <c r="M195" s="27"/>
      <c r="N195" s="27"/>
      <c r="O195" s="27"/>
      <c r="P195" s="27"/>
      <c r="Q195" s="27"/>
      <c r="R195" s="27"/>
      <c r="S195" s="27"/>
      <c r="T195" s="27"/>
    </row>
    <row r="196" spans="1:20" ht="13.5" x14ac:dyDescent="0.2">
      <c r="A196" s="27"/>
      <c r="B196" s="27"/>
      <c r="C196" s="27"/>
      <c r="D196" s="27"/>
      <c r="E196" s="27"/>
      <c r="F196" s="27"/>
      <c r="G196" s="27"/>
      <c r="H196" s="27"/>
      <c r="I196" s="27"/>
      <c r="J196" s="27"/>
      <c r="K196" s="27"/>
      <c r="L196" s="27"/>
      <c r="M196" s="27"/>
      <c r="N196" s="27"/>
      <c r="O196" s="27"/>
      <c r="P196" s="27"/>
      <c r="Q196" s="27"/>
      <c r="R196" s="27"/>
      <c r="S196" s="27"/>
      <c r="T196" s="27"/>
    </row>
    <row r="197" spans="1:20" ht="13.5" x14ac:dyDescent="0.2">
      <c r="A197" s="27"/>
      <c r="B197" s="27"/>
      <c r="C197" s="27"/>
      <c r="D197" s="27"/>
      <c r="E197" s="27"/>
      <c r="F197" s="27"/>
      <c r="G197" s="27"/>
      <c r="H197" s="27"/>
      <c r="I197" s="27"/>
      <c r="J197" s="27"/>
      <c r="K197" s="27"/>
      <c r="L197" s="27"/>
      <c r="M197" s="27"/>
      <c r="N197" s="27"/>
      <c r="O197" s="27"/>
      <c r="P197" s="27"/>
      <c r="Q197" s="27"/>
      <c r="R197" s="27"/>
      <c r="S197" s="27"/>
      <c r="T197" s="27"/>
    </row>
    <row r="198" spans="1:20" ht="13.5" x14ac:dyDescent="0.2">
      <c r="A198" s="27"/>
      <c r="B198" s="27"/>
      <c r="C198" s="27"/>
      <c r="D198" s="27"/>
      <c r="E198" s="27"/>
      <c r="F198" s="27"/>
      <c r="G198" s="27"/>
      <c r="H198" s="27"/>
      <c r="I198" s="27"/>
      <c r="J198" s="27"/>
      <c r="K198" s="27"/>
      <c r="L198" s="27"/>
      <c r="M198" s="27"/>
      <c r="N198" s="27"/>
      <c r="O198" s="27"/>
      <c r="P198" s="27"/>
      <c r="Q198" s="27"/>
      <c r="R198" s="27"/>
      <c r="S198" s="27"/>
      <c r="T198" s="27"/>
    </row>
    <row r="199" spans="1:20" ht="13.5" x14ac:dyDescent="0.2">
      <c r="A199" s="27"/>
      <c r="B199" s="27"/>
      <c r="C199" s="27"/>
      <c r="D199" s="27"/>
      <c r="E199" s="27"/>
      <c r="F199" s="27"/>
      <c r="G199" s="27"/>
      <c r="H199" s="27"/>
      <c r="I199" s="27"/>
      <c r="J199" s="27"/>
      <c r="K199" s="27"/>
      <c r="L199" s="27"/>
      <c r="M199" s="27"/>
      <c r="N199" s="27"/>
      <c r="O199" s="27"/>
      <c r="P199" s="27"/>
      <c r="Q199" s="27"/>
      <c r="R199" s="27"/>
      <c r="S199" s="27"/>
      <c r="T199" s="27"/>
    </row>
    <row r="200" spans="1:20" ht="13.5" x14ac:dyDescent="0.2">
      <c r="A200" s="27"/>
      <c r="B200" s="27"/>
      <c r="C200" s="27"/>
      <c r="D200" s="27"/>
      <c r="E200" s="27"/>
      <c r="F200" s="27"/>
      <c r="G200" s="27"/>
      <c r="H200" s="27"/>
      <c r="I200" s="27"/>
      <c r="J200" s="27"/>
      <c r="K200" s="27"/>
      <c r="L200" s="27"/>
      <c r="M200" s="27"/>
      <c r="N200" s="27"/>
      <c r="O200" s="27"/>
      <c r="P200" s="27"/>
      <c r="Q200" s="27"/>
      <c r="R200" s="27"/>
      <c r="S200" s="27"/>
      <c r="T200" s="27"/>
    </row>
    <row r="201" spans="1:20" ht="13.5" x14ac:dyDescent="0.2">
      <c r="A201" s="27"/>
      <c r="B201" s="27"/>
      <c r="C201" s="27"/>
      <c r="D201" s="27"/>
      <c r="E201" s="27"/>
      <c r="F201" s="27"/>
      <c r="G201" s="27"/>
      <c r="H201" s="27"/>
      <c r="I201" s="27"/>
      <c r="J201" s="27"/>
      <c r="K201" s="27"/>
      <c r="L201" s="27"/>
      <c r="M201" s="27"/>
      <c r="N201" s="27"/>
      <c r="O201" s="27"/>
      <c r="P201" s="27"/>
      <c r="Q201" s="27"/>
      <c r="R201" s="27"/>
      <c r="S201" s="27"/>
      <c r="T201" s="27"/>
    </row>
    <row r="202" spans="1:20" ht="13.5" x14ac:dyDescent="0.2">
      <c r="A202" s="27"/>
      <c r="B202" s="27"/>
      <c r="C202" s="27"/>
      <c r="D202" s="27"/>
      <c r="E202" s="27"/>
      <c r="F202" s="27"/>
      <c r="G202" s="27"/>
      <c r="H202" s="27"/>
      <c r="I202" s="27"/>
      <c r="J202" s="27"/>
      <c r="K202" s="27"/>
      <c r="L202" s="27"/>
      <c r="M202" s="27"/>
      <c r="N202" s="27"/>
      <c r="O202" s="27"/>
      <c r="P202" s="27"/>
      <c r="Q202" s="27"/>
      <c r="R202" s="27"/>
      <c r="S202" s="27"/>
      <c r="T202" s="27"/>
    </row>
    <row r="203" spans="1:20" ht="13.5" x14ac:dyDescent="0.2">
      <c r="A203" s="27"/>
      <c r="B203" s="27"/>
      <c r="C203" s="27"/>
      <c r="D203" s="27"/>
      <c r="E203" s="27"/>
      <c r="F203" s="27"/>
      <c r="G203" s="27"/>
      <c r="H203" s="27"/>
      <c r="I203" s="27"/>
      <c r="J203" s="27"/>
      <c r="K203" s="27"/>
      <c r="L203" s="27"/>
      <c r="M203" s="27"/>
      <c r="N203" s="27"/>
      <c r="O203" s="27"/>
      <c r="P203" s="27"/>
      <c r="Q203" s="27"/>
      <c r="R203" s="27"/>
      <c r="S203" s="27"/>
      <c r="T203" s="27"/>
    </row>
    <row r="204" spans="1:20" ht="13.5" x14ac:dyDescent="0.2">
      <c r="A204" s="27"/>
      <c r="B204" s="27"/>
      <c r="C204" s="27"/>
      <c r="D204" s="27"/>
      <c r="E204" s="27"/>
      <c r="F204" s="27"/>
      <c r="G204" s="27"/>
      <c r="H204" s="27"/>
      <c r="I204" s="27"/>
      <c r="J204" s="27"/>
      <c r="K204" s="27"/>
      <c r="L204" s="27"/>
      <c r="M204" s="27"/>
      <c r="N204" s="27"/>
      <c r="O204" s="27"/>
      <c r="P204" s="27"/>
      <c r="Q204" s="27"/>
      <c r="R204" s="27"/>
      <c r="S204" s="27"/>
      <c r="T204" s="27"/>
    </row>
    <row r="205" spans="1:20" ht="13.5" x14ac:dyDescent="0.2">
      <c r="A205" s="27"/>
      <c r="B205" s="27"/>
      <c r="C205" s="27"/>
      <c r="D205" s="27"/>
      <c r="E205" s="27"/>
      <c r="F205" s="27"/>
      <c r="G205" s="27"/>
      <c r="H205" s="27"/>
      <c r="I205" s="27"/>
      <c r="J205" s="27"/>
      <c r="K205" s="27"/>
      <c r="L205" s="27"/>
      <c r="M205" s="27"/>
      <c r="N205" s="27"/>
      <c r="O205" s="27"/>
      <c r="P205" s="27"/>
      <c r="Q205" s="27"/>
      <c r="R205" s="27"/>
      <c r="S205" s="27"/>
      <c r="T205" s="27"/>
    </row>
    <row r="206" spans="1:20" ht="13.5" x14ac:dyDescent="0.2">
      <c r="A206" s="27"/>
      <c r="B206" s="27"/>
      <c r="C206" s="27"/>
      <c r="D206" s="27"/>
      <c r="E206" s="27"/>
      <c r="F206" s="27"/>
      <c r="G206" s="27"/>
      <c r="H206" s="27"/>
      <c r="I206" s="27"/>
      <c r="J206" s="27"/>
      <c r="K206" s="27"/>
      <c r="L206" s="27"/>
      <c r="M206" s="27"/>
      <c r="N206" s="27"/>
      <c r="O206" s="27"/>
      <c r="P206" s="27"/>
      <c r="Q206" s="27"/>
      <c r="R206" s="27"/>
      <c r="S206" s="27"/>
      <c r="T206" s="27"/>
    </row>
    <row r="207" spans="1:20" ht="13.5" x14ac:dyDescent="0.2">
      <c r="A207" s="27"/>
      <c r="B207" s="27"/>
      <c r="C207" s="27"/>
      <c r="D207" s="27"/>
      <c r="E207" s="27"/>
      <c r="F207" s="27"/>
      <c r="G207" s="27"/>
      <c r="H207" s="27"/>
      <c r="I207" s="27"/>
      <c r="J207" s="27"/>
      <c r="K207" s="27"/>
      <c r="L207" s="27"/>
      <c r="M207" s="27"/>
      <c r="N207" s="27"/>
      <c r="O207" s="27"/>
      <c r="P207" s="27"/>
      <c r="Q207" s="27"/>
      <c r="R207" s="27"/>
      <c r="S207" s="27"/>
      <c r="T207" s="27"/>
    </row>
    <row r="208" spans="1:20" ht="13.5" x14ac:dyDescent="0.2">
      <c r="A208" s="27"/>
      <c r="B208" s="27"/>
      <c r="C208" s="27"/>
      <c r="D208" s="27"/>
      <c r="E208" s="27"/>
      <c r="F208" s="27"/>
      <c r="G208" s="27"/>
      <c r="H208" s="27"/>
      <c r="I208" s="27"/>
      <c r="J208" s="27"/>
      <c r="K208" s="27"/>
      <c r="L208" s="27"/>
      <c r="M208" s="27"/>
      <c r="N208" s="27"/>
      <c r="O208" s="27"/>
      <c r="P208" s="27"/>
      <c r="Q208" s="27"/>
      <c r="R208" s="27"/>
      <c r="S208" s="27"/>
      <c r="T208" s="27"/>
    </row>
    <row r="209" spans="1:20" ht="13.5" x14ac:dyDescent="0.2">
      <c r="A209" s="27"/>
      <c r="B209" s="27"/>
      <c r="C209" s="27"/>
      <c r="D209" s="27"/>
      <c r="E209" s="27"/>
      <c r="F209" s="27"/>
      <c r="G209" s="27"/>
      <c r="H209" s="27"/>
      <c r="I209" s="27"/>
      <c r="J209" s="27"/>
      <c r="K209" s="27"/>
      <c r="L209" s="27"/>
      <c r="M209" s="27"/>
      <c r="N209" s="27"/>
      <c r="O209" s="27"/>
      <c r="P209" s="27"/>
      <c r="Q209" s="27"/>
      <c r="R209" s="27"/>
      <c r="S209" s="27"/>
      <c r="T209" s="27"/>
    </row>
    <row r="210" spans="1:20" ht="13.5" x14ac:dyDescent="0.2">
      <c r="A210" s="27"/>
      <c r="B210" s="27"/>
      <c r="C210" s="27"/>
      <c r="D210" s="27"/>
      <c r="E210" s="27"/>
      <c r="F210" s="27"/>
      <c r="G210" s="27"/>
      <c r="H210" s="27"/>
      <c r="I210" s="27"/>
      <c r="J210" s="27"/>
      <c r="K210" s="27"/>
      <c r="L210" s="27"/>
      <c r="M210" s="27"/>
      <c r="N210" s="27"/>
      <c r="O210" s="27"/>
      <c r="P210" s="27"/>
      <c r="Q210" s="27"/>
      <c r="R210" s="27"/>
      <c r="S210" s="27"/>
      <c r="T210" s="27"/>
    </row>
    <row r="211" spans="1:20" ht="13.5" x14ac:dyDescent="0.2">
      <c r="A211" s="27"/>
      <c r="B211" s="27"/>
      <c r="C211" s="27"/>
      <c r="D211" s="27"/>
      <c r="E211" s="27"/>
      <c r="F211" s="27"/>
      <c r="G211" s="27"/>
      <c r="H211" s="27"/>
      <c r="I211" s="27"/>
      <c r="J211" s="27"/>
      <c r="K211" s="27"/>
      <c r="L211" s="27"/>
      <c r="M211" s="27"/>
      <c r="N211" s="27"/>
      <c r="O211" s="27"/>
      <c r="P211" s="27"/>
      <c r="Q211" s="27"/>
      <c r="R211" s="27"/>
      <c r="S211" s="27"/>
      <c r="T211" s="27"/>
    </row>
    <row r="212" spans="1:20" ht="13.5" x14ac:dyDescent="0.2">
      <c r="A212" s="27"/>
      <c r="B212" s="27"/>
      <c r="C212" s="27"/>
      <c r="D212" s="27"/>
      <c r="E212" s="27"/>
      <c r="F212" s="27"/>
      <c r="G212" s="27"/>
      <c r="H212" s="27"/>
      <c r="I212" s="27"/>
      <c r="J212" s="27"/>
      <c r="K212" s="27"/>
      <c r="L212" s="27"/>
      <c r="M212" s="27"/>
      <c r="N212" s="27"/>
      <c r="O212" s="27"/>
      <c r="P212" s="27"/>
      <c r="Q212" s="27"/>
      <c r="R212" s="27"/>
      <c r="S212" s="27"/>
      <c r="T212" s="27"/>
    </row>
    <row r="213" spans="1:20" ht="13.5" x14ac:dyDescent="0.2">
      <c r="A213" s="27"/>
      <c r="B213" s="27"/>
      <c r="C213" s="27"/>
      <c r="D213" s="27"/>
      <c r="E213" s="27"/>
      <c r="F213" s="27"/>
      <c r="G213" s="27"/>
      <c r="H213" s="27"/>
      <c r="I213" s="27"/>
      <c r="J213" s="27"/>
      <c r="K213" s="27"/>
      <c r="L213" s="27"/>
      <c r="M213" s="27"/>
      <c r="N213" s="27"/>
      <c r="O213" s="27"/>
      <c r="P213" s="27"/>
      <c r="Q213" s="27"/>
      <c r="R213" s="27"/>
      <c r="S213" s="27"/>
      <c r="T213" s="27"/>
    </row>
    <row r="214" spans="1:20" ht="13.5" x14ac:dyDescent="0.2">
      <c r="A214" s="27"/>
      <c r="B214" s="27"/>
      <c r="C214" s="27"/>
      <c r="D214" s="27"/>
      <c r="E214" s="27"/>
      <c r="F214" s="27"/>
      <c r="G214" s="27"/>
      <c r="H214" s="27"/>
      <c r="I214" s="27"/>
      <c r="J214" s="27"/>
      <c r="K214" s="27"/>
      <c r="L214" s="27"/>
      <c r="M214" s="27"/>
      <c r="N214" s="27"/>
      <c r="O214" s="27"/>
      <c r="P214" s="27"/>
      <c r="Q214" s="27"/>
      <c r="R214" s="27"/>
      <c r="S214" s="27"/>
      <c r="T214" s="27"/>
    </row>
    <row r="215" spans="1:20" ht="13.5" x14ac:dyDescent="0.2">
      <c r="A215" s="27"/>
      <c r="B215" s="27"/>
      <c r="C215" s="27"/>
      <c r="D215" s="27"/>
      <c r="E215" s="27"/>
      <c r="F215" s="27"/>
      <c r="G215" s="27"/>
      <c r="H215" s="27"/>
      <c r="I215" s="27"/>
      <c r="J215" s="27"/>
      <c r="K215" s="27"/>
      <c r="L215" s="27"/>
      <c r="M215" s="27"/>
      <c r="N215" s="27"/>
      <c r="O215" s="27"/>
      <c r="P215" s="27"/>
      <c r="Q215" s="27"/>
      <c r="R215" s="27"/>
      <c r="S215" s="27"/>
      <c r="T215" s="27"/>
    </row>
  </sheetData>
  <mergeCells count="12">
    <mergeCell ref="C50:D50"/>
    <mergeCell ref="C60:D60"/>
    <mergeCell ref="O15:O16"/>
    <mergeCell ref="O7:O8"/>
    <mergeCell ref="I50:J50"/>
    <mergeCell ref="G50:H50"/>
    <mergeCell ref="E50:F50"/>
    <mergeCell ref="I32:J32"/>
    <mergeCell ref="G32:H32"/>
    <mergeCell ref="E32:F32"/>
    <mergeCell ref="C32:D32"/>
    <mergeCell ref="C42:D42"/>
  </mergeCells>
  <phoneticPr fontId="0" type="noConversion"/>
  <conditionalFormatting sqref="C7:N8 C15:N16">
    <cfRule type="cellIs" dxfId="9" priority="4" stopIfTrue="1" operator="lessThan">
      <formula>0</formula>
    </cfRule>
    <cfRule type="cellIs" dxfId="8" priority="5" stopIfTrue="1" operator="greaterThan">
      <formula>0</formula>
    </cfRule>
  </conditionalFormatting>
  <conditionalFormatting sqref="D34:D40 F34:F40 H34:H40 J34:J40 D52:D58 F52:F58 H52:H58 J52:J58">
    <cfRule type="cellIs" dxfId="7" priority="2" stopIfTrue="1" operator="lessThan">
      <formula>0</formula>
    </cfRule>
    <cfRule type="cellIs" dxfId="6" priority="3" stopIfTrue="1" operator="greaterThan">
      <formula>0</formula>
    </cfRule>
  </conditionalFormatting>
  <pageMargins left="0.7" right="0.7" top="0.75" bottom="0.75" header="0.3" footer="0.3"/>
  <picture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842157-BDC7-4977-B4E3-B49EA7DDA63A}">
  <sheetPr>
    <outlinePr summaryBelow="0" summaryRight="0"/>
  </sheetPr>
  <dimension ref="A1:T238"/>
  <sheetViews>
    <sheetView tabSelected="1" workbookViewId="0"/>
  </sheetViews>
  <sheetFormatPr defaultColWidth="14" defaultRowHeight="12.75" x14ac:dyDescent="0.2"/>
  <cols>
    <col min="5" max="5" width="14" customWidth="1"/>
  </cols>
  <sheetData>
    <row r="1" spans="1:20" ht="13.5" x14ac:dyDescent="0.2">
      <c r="A1" s="295"/>
      <c r="B1" s="295"/>
      <c r="C1" s="295"/>
      <c r="D1" s="295"/>
      <c r="E1" s="295"/>
      <c r="F1" s="295"/>
      <c r="G1" s="295"/>
      <c r="H1" s="295"/>
      <c r="I1" s="295"/>
      <c r="J1" s="295"/>
      <c r="K1" s="295"/>
      <c r="L1" s="295"/>
      <c r="M1" s="295"/>
      <c r="N1" s="295"/>
      <c r="O1" s="295"/>
      <c r="P1" s="295"/>
      <c r="Q1" s="295"/>
      <c r="R1" s="295"/>
      <c r="S1" s="295"/>
      <c r="T1" s="295"/>
    </row>
    <row r="2" spans="1:20" ht="15.75" x14ac:dyDescent="0.2">
      <c r="A2" s="295"/>
      <c r="B2" s="336" t="s">
        <v>197</v>
      </c>
      <c r="C2" s="295"/>
      <c r="D2" s="295"/>
      <c r="E2" s="295"/>
      <c r="F2" s="295"/>
      <c r="G2" s="295"/>
      <c r="H2" s="295"/>
      <c r="I2" s="295"/>
      <c r="J2" s="295"/>
      <c r="K2" s="295"/>
      <c r="L2" s="295"/>
      <c r="M2" s="295"/>
      <c r="N2" s="295"/>
      <c r="O2" s="295"/>
      <c r="P2" s="295"/>
      <c r="Q2" s="295"/>
      <c r="R2" s="295"/>
      <c r="S2" s="295"/>
      <c r="T2" s="295"/>
    </row>
    <row r="3" spans="1:20" ht="13.5" x14ac:dyDescent="0.2">
      <c r="A3" s="295"/>
      <c r="B3" s="366" t="s">
        <v>198</v>
      </c>
      <c r="C3" s="344"/>
      <c r="D3" s="344"/>
      <c r="E3" s="344"/>
      <c r="F3" s="344"/>
      <c r="G3" s="344"/>
      <c r="H3" s="344"/>
      <c r="I3" s="344"/>
      <c r="J3" s="344"/>
      <c r="K3" s="344"/>
      <c r="L3" s="295"/>
      <c r="M3" s="295"/>
      <c r="N3" s="295"/>
      <c r="O3" s="295"/>
      <c r="P3" s="295"/>
      <c r="Q3" s="295"/>
      <c r="R3" s="295"/>
      <c r="S3" s="295"/>
      <c r="T3" s="295"/>
    </row>
    <row r="4" spans="1:20" ht="13.5" x14ac:dyDescent="0.2">
      <c r="A4" s="300"/>
      <c r="B4" s="571" t="s">
        <v>120</v>
      </c>
      <c r="C4" s="357"/>
      <c r="D4" s="558" t="s">
        <v>199</v>
      </c>
      <c r="E4" s="558"/>
      <c r="F4" s="558"/>
      <c r="G4" s="558"/>
      <c r="H4" s="561" t="s">
        <v>200</v>
      </c>
      <c r="I4" s="558"/>
      <c r="J4" s="558"/>
      <c r="K4" s="558"/>
      <c r="L4" s="294"/>
      <c r="M4" s="295"/>
      <c r="N4" s="295"/>
      <c r="O4" s="295"/>
      <c r="P4" s="295"/>
      <c r="Q4" s="295"/>
      <c r="R4" s="295"/>
      <c r="S4" s="295"/>
      <c r="T4" s="295"/>
    </row>
    <row r="5" spans="1:20" ht="13.5" x14ac:dyDescent="0.2">
      <c r="A5" s="300"/>
      <c r="B5" s="571"/>
      <c r="C5" s="360" t="s">
        <v>201</v>
      </c>
      <c r="D5" s="362" t="s">
        <v>202</v>
      </c>
      <c r="E5" s="361" t="s">
        <v>51</v>
      </c>
      <c r="F5" s="358" t="s">
        <v>203</v>
      </c>
      <c r="G5" s="359" t="s">
        <v>51</v>
      </c>
      <c r="H5" s="362" t="s">
        <v>202</v>
      </c>
      <c r="I5" s="361" t="s">
        <v>51</v>
      </c>
      <c r="J5" s="358" t="s">
        <v>203</v>
      </c>
      <c r="K5" s="359" t="s">
        <v>51</v>
      </c>
      <c r="L5" s="294"/>
      <c r="M5" s="295"/>
      <c r="N5" s="295"/>
      <c r="O5" s="295"/>
      <c r="P5" s="295"/>
      <c r="Q5" s="295"/>
      <c r="R5" s="295"/>
      <c r="S5" s="295"/>
      <c r="T5" s="295"/>
    </row>
    <row r="6" spans="1:20" ht="13.5" x14ac:dyDescent="0.2">
      <c r="A6" s="300"/>
      <c r="B6" s="571"/>
      <c r="C6" s="322" t="s">
        <v>124</v>
      </c>
      <c r="D6" s="323">
        <v>10000000</v>
      </c>
      <c r="E6" s="318">
        <v>8.2699999999999996E-2</v>
      </c>
      <c r="F6" s="324">
        <v>20000000</v>
      </c>
      <c r="G6" s="325">
        <v>0.17599999999999999</v>
      </c>
      <c r="H6" s="323">
        <v>160000</v>
      </c>
      <c r="I6" s="319">
        <v>-0.2</v>
      </c>
      <c r="J6" s="324">
        <v>2600000</v>
      </c>
      <c r="K6" s="320">
        <v>-0.13300000000000001</v>
      </c>
      <c r="L6" s="294"/>
      <c r="M6" s="295"/>
      <c r="N6" s="295"/>
      <c r="O6" s="295"/>
      <c r="P6" s="295"/>
      <c r="Q6" s="295"/>
      <c r="R6" s="295"/>
      <c r="S6" s="295"/>
      <c r="T6" s="295"/>
    </row>
    <row r="7" spans="1:20" ht="18.95" customHeight="1" x14ac:dyDescent="0.2">
      <c r="A7" s="300"/>
      <c r="B7" s="337" t="s">
        <v>125</v>
      </c>
      <c r="C7" s="338"/>
      <c r="D7" s="340"/>
      <c r="E7" s="341"/>
      <c r="F7" s="342"/>
      <c r="G7" s="343"/>
      <c r="H7" s="340"/>
      <c r="I7" s="341"/>
      <c r="J7" s="342"/>
      <c r="K7" s="339"/>
      <c r="L7" s="294"/>
      <c r="M7" s="295"/>
      <c r="N7" s="295"/>
      <c r="O7" s="295"/>
      <c r="P7" s="295"/>
      <c r="Q7" s="295"/>
      <c r="R7" s="295"/>
      <c r="S7" s="295"/>
      <c r="T7" s="295"/>
    </row>
    <row r="8" spans="1:20" ht="18.95" customHeight="1" x14ac:dyDescent="0.2">
      <c r="A8" s="300"/>
      <c r="B8" s="308"/>
      <c r="C8" s="311" t="s">
        <v>126</v>
      </c>
      <c r="D8" s="312">
        <v>0.2</v>
      </c>
      <c r="E8" s="306">
        <v>1E-3</v>
      </c>
      <c r="F8" s="307">
        <v>0.08</v>
      </c>
      <c r="G8" s="326">
        <v>1.0999999999999999E-2</v>
      </c>
      <c r="H8" s="312">
        <v>0.11</v>
      </c>
      <c r="I8" s="310">
        <v>3.0000000000000001E-3</v>
      </c>
      <c r="J8" s="307">
        <v>0.05</v>
      </c>
      <c r="K8" s="313">
        <v>3.0000000000000001E-3</v>
      </c>
      <c r="L8" s="294"/>
      <c r="M8" s="295"/>
      <c r="N8" s="295"/>
      <c r="O8" s="295"/>
      <c r="P8" s="295"/>
      <c r="Q8" s="295"/>
      <c r="R8" s="295"/>
      <c r="S8" s="295"/>
      <c r="T8" s="295"/>
    </row>
    <row r="9" spans="1:20" ht="18.95" customHeight="1" x14ac:dyDescent="0.2">
      <c r="A9" s="300"/>
      <c r="B9" s="308"/>
      <c r="C9" s="311" t="s">
        <v>127</v>
      </c>
      <c r="D9" s="312">
        <v>0.8</v>
      </c>
      <c r="E9" s="306">
        <v>-1E-3</v>
      </c>
      <c r="F9" s="307">
        <v>0.92</v>
      </c>
      <c r="G9" s="309">
        <v>-1.0999999999999999E-2</v>
      </c>
      <c r="H9" s="335">
        <v>0.89</v>
      </c>
      <c r="I9" s="328">
        <v>-3.0000000000000001E-3</v>
      </c>
      <c r="J9" s="307">
        <v>0.95</v>
      </c>
      <c r="K9" s="327">
        <v>-3.0000000000000001E-3</v>
      </c>
      <c r="L9" s="294"/>
      <c r="M9" s="295"/>
      <c r="N9" s="295"/>
      <c r="O9" s="295"/>
      <c r="P9" s="295"/>
      <c r="Q9" s="295"/>
      <c r="R9" s="295"/>
      <c r="S9" s="295"/>
      <c r="T9" s="295"/>
    </row>
    <row r="10" spans="1:20" ht="18.95" customHeight="1" x14ac:dyDescent="0.2">
      <c r="A10" s="300"/>
      <c r="B10" s="304" t="s">
        <v>128</v>
      </c>
      <c r="C10" s="305"/>
      <c r="D10" s="298"/>
      <c r="E10" s="302"/>
      <c r="F10" s="299"/>
      <c r="G10" s="301"/>
      <c r="H10" s="298"/>
      <c r="I10" s="302"/>
      <c r="J10" s="299"/>
      <c r="K10" s="303"/>
      <c r="L10" s="294"/>
      <c r="M10" s="295"/>
      <c r="N10" s="295"/>
      <c r="O10" s="295"/>
      <c r="P10" s="295"/>
      <c r="Q10" s="295"/>
      <c r="R10" s="295"/>
      <c r="S10" s="295"/>
      <c r="T10" s="295"/>
    </row>
    <row r="11" spans="1:20" ht="18.95" customHeight="1" x14ac:dyDescent="0.2">
      <c r="A11" s="300"/>
      <c r="B11" s="308"/>
      <c r="C11" s="311" t="s">
        <v>129</v>
      </c>
      <c r="D11" s="312">
        <v>0.35</v>
      </c>
      <c r="E11" s="306">
        <v>2.1999999999999999E-2</v>
      </c>
      <c r="F11" s="307">
        <v>0.4</v>
      </c>
      <c r="G11" s="326">
        <v>1.9E-2</v>
      </c>
      <c r="H11" s="335">
        <v>0.44</v>
      </c>
      <c r="I11" s="328">
        <v>-0.03</v>
      </c>
      <c r="J11" s="307">
        <v>0.39</v>
      </c>
      <c r="K11" s="327">
        <v>-1.2E-2</v>
      </c>
      <c r="L11" s="294"/>
      <c r="M11" s="295"/>
      <c r="N11" s="295"/>
      <c r="O11" s="295"/>
      <c r="P11" s="295"/>
      <c r="Q11" s="295"/>
      <c r="R11" s="295"/>
      <c r="S11" s="295"/>
      <c r="T11" s="295"/>
    </row>
    <row r="12" spans="1:20" ht="18.95" customHeight="1" x14ac:dyDescent="0.2">
      <c r="A12" s="300"/>
      <c r="B12" s="308"/>
      <c r="C12" s="311" t="s">
        <v>130</v>
      </c>
      <c r="D12" s="312">
        <v>0.27</v>
      </c>
      <c r="E12" s="306">
        <v>-5.0000000000000001E-3</v>
      </c>
      <c r="F12" s="307">
        <v>0.26</v>
      </c>
      <c r="G12" s="309">
        <v>-1.2999999999999999E-2</v>
      </c>
      <c r="H12" s="335">
        <v>0.32</v>
      </c>
      <c r="I12" s="310">
        <v>2.1000000000000001E-2</v>
      </c>
      <c r="J12" s="307">
        <v>0.32</v>
      </c>
      <c r="K12" s="313">
        <v>8.9999999999999993E-3</v>
      </c>
      <c r="L12" s="294"/>
      <c r="M12" s="295"/>
      <c r="N12" s="295"/>
      <c r="O12" s="295"/>
      <c r="P12" s="295"/>
      <c r="Q12" s="295"/>
      <c r="R12" s="295"/>
      <c r="S12" s="295"/>
      <c r="T12" s="295"/>
    </row>
    <row r="13" spans="1:20" ht="18.95" customHeight="1" x14ac:dyDescent="0.2">
      <c r="A13" s="300"/>
      <c r="B13" s="308"/>
      <c r="C13" s="311" t="s">
        <v>131</v>
      </c>
      <c r="D13" s="312">
        <v>0.16</v>
      </c>
      <c r="E13" s="306">
        <v>-0.01</v>
      </c>
      <c r="F13" s="307">
        <v>0.15</v>
      </c>
      <c r="G13" s="309">
        <v>-1.2E-2</v>
      </c>
      <c r="H13" s="312">
        <v>0.13</v>
      </c>
      <c r="I13" s="310">
        <v>8.0000000000000002E-3</v>
      </c>
      <c r="J13" s="307">
        <v>0.16</v>
      </c>
      <c r="K13" s="313">
        <v>4.0000000000000001E-3</v>
      </c>
      <c r="L13" s="294"/>
      <c r="M13" s="295"/>
      <c r="N13" s="295"/>
      <c r="O13" s="295"/>
      <c r="P13" s="295"/>
      <c r="Q13" s="295"/>
      <c r="R13" s="295"/>
      <c r="S13" s="295"/>
      <c r="T13" s="295"/>
    </row>
    <row r="14" spans="1:20" ht="18.95" customHeight="1" x14ac:dyDescent="0.2">
      <c r="A14" s="300"/>
      <c r="B14" s="308"/>
      <c r="C14" s="311" t="s">
        <v>132</v>
      </c>
      <c r="D14" s="312">
        <v>0.09</v>
      </c>
      <c r="E14" s="306">
        <v>-7.0000000000000001E-3</v>
      </c>
      <c r="F14" s="307">
        <v>0.08</v>
      </c>
      <c r="G14" s="309">
        <v>-5.0000000000000001E-3</v>
      </c>
      <c r="H14" s="312">
        <v>0.05</v>
      </c>
      <c r="I14" s="310">
        <v>3.0000000000000001E-3</v>
      </c>
      <c r="J14" s="307">
        <v>0.06</v>
      </c>
      <c r="K14" s="368">
        <v>0</v>
      </c>
      <c r="L14" s="294"/>
      <c r="M14" s="295"/>
      <c r="N14" s="295"/>
      <c r="O14" s="295"/>
      <c r="P14" s="295"/>
      <c r="Q14" s="295"/>
      <c r="R14" s="295"/>
      <c r="S14" s="295"/>
      <c r="T14" s="295"/>
    </row>
    <row r="15" spans="1:20" ht="18.95" customHeight="1" x14ac:dyDescent="0.2">
      <c r="A15" s="300"/>
      <c r="B15" s="308"/>
      <c r="C15" s="311" t="s">
        <v>133</v>
      </c>
      <c r="D15" s="312">
        <v>0.13</v>
      </c>
      <c r="E15" s="328">
        <v>0</v>
      </c>
      <c r="F15" s="307">
        <v>0.11</v>
      </c>
      <c r="G15" s="326">
        <v>1.0999999999999999E-2</v>
      </c>
      <c r="H15" s="312">
        <v>0.06</v>
      </c>
      <c r="I15" s="328">
        <v>-1E-3</v>
      </c>
      <c r="J15" s="307">
        <v>7.0000000000000007E-2</v>
      </c>
      <c r="K15" s="327">
        <v>-1E-3</v>
      </c>
      <c r="L15" s="294"/>
      <c r="M15" s="295"/>
      <c r="N15" s="295"/>
      <c r="O15" s="295"/>
      <c r="P15" s="295"/>
      <c r="Q15" s="295"/>
      <c r="R15" s="295"/>
      <c r="S15" s="295"/>
      <c r="T15" s="295"/>
    </row>
    <row r="16" spans="1:20" ht="18.95" customHeight="1" x14ac:dyDescent="0.2">
      <c r="A16" s="300"/>
      <c r="B16" s="304" t="s">
        <v>134</v>
      </c>
      <c r="C16" s="305"/>
      <c r="D16" s="298"/>
      <c r="E16" s="302"/>
      <c r="F16" s="299"/>
      <c r="G16" s="301"/>
      <c r="H16" s="298"/>
      <c r="I16" s="302"/>
      <c r="J16" s="299"/>
      <c r="K16" s="303"/>
      <c r="L16" s="294"/>
      <c r="M16" s="295"/>
      <c r="N16" s="295"/>
      <c r="O16" s="295"/>
      <c r="P16" s="295"/>
      <c r="Q16" s="295"/>
      <c r="R16" s="295"/>
      <c r="S16" s="295"/>
      <c r="T16" s="295"/>
    </row>
    <row r="17" spans="1:20" ht="18.95" customHeight="1" x14ac:dyDescent="0.2">
      <c r="A17" s="300"/>
      <c r="B17" s="308"/>
      <c r="C17" s="311">
        <v>1</v>
      </c>
      <c r="D17" s="312">
        <v>0.15</v>
      </c>
      <c r="E17" s="306">
        <v>3.0000000000000001E-3</v>
      </c>
      <c r="F17" s="307">
        <v>0.14000000000000001</v>
      </c>
      <c r="G17" s="326">
        <v>3.0000000000000001E-3</v>
      </c>
      <c r="H17" s="312">
        <v>0.18</v>
      </c>
      <c r="I17" s="310">
        <v>1.2E-2</v>
      </c>
      <c r="J17" s="307">
        <v>0.18</v>
      </c>
      <c r="K17" s="313">
        <v>1.2E-2</v>
      </c>
      <c r="L17" s="294"/>
      <c r="M17" s="295"/>
      <c r="N17" s="295"/>
      <c r="O17" s="295"/>
      <c r="P17" s="295"/>
      <c r="Q17" s="295"/>
      <c r="R17" s="295"/>
      <c r="S17" s="295"/>
      <c r="T17" s="295"/>
    </row>
    <row r="18" spans="1:20" ht="18.95" customHeight="1" x14ac:dyDescent="0.2">
      <c r="A18" s="300"/>
      <c r="B18" s="308"/>
      <c r="C18" s="311">
        <v>2</v>
      </c>
      <c r="D18" s="312">
        <v>0.36</v>
      </c>
      <c r="E18" s="306">
        <v>0</v>
      </c>
      <c r="F18" s="307">
        <v>0.35</v>
      </c>
      <c r="G18" s="326">
        <v>4.0000000000000001E-3</v>
      </c>
      <c r="H18" s="312">
        <v>0.36</v>
      </c>
      <c r="I18" s="310">
        <v>3.0000000000000001E-3</v>
      </c>
      <c r="J18" s="307">
        <v>0.38</v>
      </c>
      <c r="K18" s="313">
        <v>3.0000000000000001E-3</v>
      </c>
      <c r="L18" s="294"/>
      <c r="M18" s="295"/>
      <c r="N18" s="295"/>
      <c r="O18" s="295"/>
      <c r="P18" s="295"/>
      <c r="Q18" s="295"/>
      <c r="R18" s="295"/>
      <c r="S18" s="295"/>
      <c r="T18" s="295"/>
    </row>
    <row r="19" spans="1:20" ht="18.95" customHeight="1" x14ac:dyDescent="0.2">
      <c r="A19" s="300"/>
      <c r="B19" s="308"/>
      <c r="C19" s="311">
        <v>3</v>
      </c>
      <c r="D19" s="312">
        <v>0.19</v>
      </c>
      <c r="E19" s="328">
        <v>0</v>
      </c>
      <c r="F19" s="307">
        <v>0.2</v>
      </c>
      <c r="G19" s="309">
        <v>-1E-3</v>
      </c>
      <c r="H19" s="312">
        <v>0.2</v>
      </c>
      <c r="I19" s="328">
        <v>-5.0000000000000001E-3</v>
      </c>
      <c r="J19" s="307">
        <v>0.19</v>
      </c>
      <c r="K19" s="327">
        <v>-3.0000000000000001E-3</v>
      </c>
      <c r="L19" s="294"/>
      <c r="M19" s="295"/>
      <c r="N19" s="295"/>
      <c r="O19" s="295"/>
      <c r="P19" s="295"/>
      <c r="Q19" s="295"/>
      <c r="R19" s="295"/>
      <c r="S19" s="295"/>
      <c r="T19" s="295"/>
    </row>
    <row r="20" spans="1:20" ht="18.95" customHeight="1" x14ac:dyDescent="0.2">
      <c r="A20" s="300"/>
      <c r="B20" s="308"/>
      <c r="C20" s="311">
        <v>4</v>
      </c>
      <c r="D20" s="312">
        <v>0.09</v>
      </c>
      <c r="E20" s="306">
        <v>-1E-3</v>
      </c>
      <c r="F20" s="307">
        <v>0.1</v>
      </c>
      <c r="G20" s="309">
        <v>-1E-3</v>
      </c>
      <c r="H20" s="312">
        <v>0.08</v>
      </c>
      <c r="I20" s="328">
        <v>-5.0000000000000001E-3</v>
      </c>
      <c r="J20" s="307">
        <v>0.08</v>
      </c>
      <c r="K20" s="327">
        <v>-4.0000000000000001E-3</v>
      </c>
      <c r="L20" s="294"/>
      <c r="M20" s="295"/>
      <c r="N20" s="295"/>
      <c r="O20" s="295"/>
      <c r="P20" s="295"/>
      <c r="Q20" s="295"/>
      <c r="R20" s="295"/>
      <c r="S20" s="295"/>
      <c r="T20" s="295"/>
    </row>
    <row r="21" spans="1:20" ht="18.95" customHeight="1" x14ac:dyDescent="0.2">
      <c r="A21" s="300"/>
      <c r="B21" s="308"/>
      <c r="C21" s="311" t="s">
        <v>135</v>
      </c>
      <c r="D21" s="312">
        <v>0.21</v>
      </c>
      <c r="E21" s="306">
        <v>-2E-3</v>
      </c>
      <c r="F21" s="307">
        <v>0.22</v>
      </c>
      <c r="G21" s="309">
        <v>-5.0000000000000001E-3</v>
      </c>
      <c r="H21" s="312">
        <v>0.19</v>
      </c>
      <c r="I21" s="328">
        <v>-5.0000000000000001E-3</v>
      </c>
      <c r="J21" s="307">
        <v>0.17</v>
      </c>
      <c r="K21" s="327">
        <v>-8.0000000000000002E-3</v>
      </c>
      <c r="L21" s="294"/>
      <c r="M21" s="295"/>
      <c r="N21" s="295"/>
      <c r="O21" s="295"/>
      <c r="P21" s="295"/>
      <c r="Q21" s="295"/>
      <c r="R21" s="295"/>
      <c r="S21" s="295"/>
      <c r="T21" s="295"/>
    </row>
    <row r="22" spans="1:20" ht="18.95" customHeight="1" x14ac:dyDescent="0.2">
      <c r="A22" s="300"/>
      <c r="B22" s="304" t="s">
        <v>136</v>
      </c>
      <c r="C22" s="305"/>
      <c r="D22" s="298"/>
      <c r="E22" s="302"/>
      <c r="F22" s="299"/>
      <c r="G22" s="301"/>
      <c r="H22" s="298"/>
      <c r="I22" s="302"/>
      <c r="J22" s="299"/>
      <c r="K22" s="303"/>
      <c r="L22" s="294"/>
      <c r="M22" s="295"/>
      <c r="N22" s="295"/>
      <c r="O22" s="295"/>
      <c r="P22" s="295"/>
      <c r="Q22" s="295"/>
      <c r="R22" s="295"/>
      <c r="S22" s="295"/>
      <c r="T22" s="295"/>
    </row>
    <row r="23" spans="1:20" ht="18.95" customHeight="1" x14ac:dyDescent="0.2">
      <c r="A23" s="300"/>
      <c r="B23" s="308"/>
      <c r="C23" s="311" t="s">
        <v>137</v>
      </c>
      <c r="D23" s="312">
        <v>0.16</v>
      </c>
      <c r="E23" s="306">
        <v>7.0000000000000001E-3</v>
      </c>
      <c r="F23" s="307">
        <v>0.17</v>
      </c>
      <c r="G23" s="326">
        <v>7.0000000000000001E-3</v>
      </c>
      <c r="H23" s="312">
        <v>0.11</v>
      </c>
      <c r="I23" s="328">
        <v>-3.2000000000000001E-2</v>
      </c>
      <c r="J23" s="307">
        <v>7.0000000000000007E-2</v>
      </c>
      <c r="K23" s="327">
        <v>-1.6E-2</v>
      </c>
      <c r="L23" s="294"/>
      <c r="M23" s="295"/>
      <c r="N23" s="295"/>
      <c r="O23" s="295"/>
      <c r="P23" s="295"/>
      <c r="Q23" s="295"/>
      <c r="R23" s="295"/>
      <c r="S23" s="295"/>
      <c r="T23" s="295"/>
    </row>
    <row r="24" spans="1:20" ht="18.95" customHeight="1" x14ac:dyDescent="0.2">
      <c r="A24" s="300"/>
      <c r="B24" s="308"/>
      <c r="C24" s="311" t="s">
        <v>138</v>
      </c>
      <c r="D24" s="312">
        <v>0.27</v>
      </c>
      <c r="E24" s="306">
        <v>5.0000000000000001E-3</v>
      </c>
      <c r="F24" s="307">
        <v>0.26</v>
      </c>
      <c r="G24" s="326">
        <v>1E-3</v>
      </c>
      <c r="H24" s="335">
        <v>0.25</v>
      </c>
      <c r="I24" s="328">
        <v>-2.5000000000000001E-2</v>
      </c>
      <c r="J24" s="307">
        <v>0.2</v>
      </c>
      <c r="K24" s="327">
        <v>-1.7000000000000001E-2</v>
      </c>
      <c r="L24" s="294"/>
      <c r="M24" s="295"/>
      <c r="N24" s="295"/>
      <c r="O24" s="295"/>
      <c r="P24" s="295"/>
      <c r="Q24" s="295"/>
      <c r="R24" s="295"/>
      <c r="S24" s="295"/>
      <c r="T24" s="295"/>
    </row>
    <row r="25" spans="1:20" ht="18.95" customHeight="1" x14ac:dyDescent="0.2">
      <c r="A25" s="300"/>
      <c r="B25" s="308"/>
      <c r="C25" s="311" t="s">
        <v>139</v>
      </c>
      <c r="D25" s="312">
        <v>0.24</v>
      </c>
      <c r="E25" s="306">
        <v>-1E-3</v>
      </c>
      <c r="F25" s="307">
        <v>0.24</v>
      </c>
      <c r="G25" s="309">
        <v>-2E-3</v>
      </c>
      <c r="H25" s="335">
        <v>0.26</v>
      </c>
      <c r="I25" s="310">
        <v>1E-3</v>
      </c>
      <c r="J25" s="307">
        <v>0.25</v>
      </c>
      <c r="K25" s="327">
        <v>-3.0000000000000001E-3</v>
      </c>
      <c r="L25" s="294"/>
      <c r="M25" s="295"/>
      <c r="N25" s="295"/>
      <c r="O25" s="295"/>
      <c r="P25" s="295"/>
      <c r="Q25" s="295"/>
      <c r="R25" s="295"/>
      <c r="S25" s="295"/>
      <c r="T25" s="295"/>
    </row>
    <row r="26" spans="1:20" ht="18.95" customHeight="1" x14ac:dyDescent="0.2">
      <c r="A26" s="300"/>
      <c r="B26" s="308"/>
      <c r="C26" s="311" t="s">
        <v>140</v>
      </c>
      <c r="D26" s="312">
        <v>0.19</v>
      </c>
      <c r="E26" s="306">
        <v>-4.0000000000000001E-3</v>
      </c>
      <c r="F26" s="307">
        <v>0.19</v>
      </c>
      <c r="G26" s="309">
        <v>-2E-3</v>
      </c>
      <c r="H26" s="335">
        <v>0.22</v>
      </c>
      <c r="I26" s="310">
        <v>2.4E-2</v>
      </c>
      <c r="J26" s="307">
        <v>0.25</v>
      </c>
      <c r="K26" s="313">
        <v>1.4999999999999999E-2</v>
      </c>
      <c r="L26" s="294"/>
      <c r="M26" s="295"/>
      <c r="N26" s="295"/>
      <c r="O26" s="295"/>
      <c r="P26" s="295"/>
      <c r="Q26" s="295"/>
      <c r="R26" s="295"/>
      <c r="S26" s="295"/>
      <c r="T26" s="295"/>
    </row>
    <row r="27" spans="1:20" ht="18.95" customHeight="1" x14ac:dyDescent="0.2">
      <c r="A27" s="300"/>
      <c r="B27" s="308"/>
      <c r="C27" s="311" t="s">
        <v>141</v>
      </c>
      <c r="D27" s="312">
        <v>0.14000000000000001</v>
      </c>
      <c r="E27" s="306">
        <v>-6.0000000000000001E-3</v>
      </c>
      <c r="F27" s="307">
        <v>0.14000000000000001</v>
      </c>
      <c r="G27" s="309">
        <v>-4.0000000000000001E-3</v>
      </c>
      <c r="H27" s="312">
        <v>0.16</v>
      </c>
      <c r="I27" s="310">
        <v>3.2000000000000001E-2</v>
      </c>
      <c r="J27" s="307">
        <v>0.22</v>
      </c>
      <c r="K27" s="313">
        <v>2.1999999999999999E-2</v>
      </c>
      <c r="L27" s="294"/>
      <c r="M27" s="295"/>
      <c r="N27" s="295"/>
      <c r="O27" s="295"/>
      <c r="P27" s="295"/>
      <c r="Q27" s="295"/>
      <c r="R27" s="295"/>
      <c r="S27" s="295"/>
      <c r="T27" s="295"/>
    </row>
    <row r="28" spans="1:20" ht="18.95" customHeight="1" x14ac:dyDescent="0.2">
      <c r="A28" s="300"/>
      <c r="B28" s="304" t="s">
        <v>142</v>
      </c>
      <c r="C28" s="305"/>
      <c r="D28" s="298"/>
      <c r="E28" s="302"/>
      <c r="F28" s="299"/>
      <c r="G28" s="301"/>
      <c r="H28" s="298"/>
      <c r="I28" s="302"/>
      <c r="J28" s="299"/>
      <c r="K28" s="303"/>
      <c r="L28" s="294"/>
      <c r="M28" s="295"/>
      <c r="N28" s="295"/>
      <c r="O28" s="295"/>
      <c r="P28" s="295"/>
      <c r="Q28" s="295"/>
      <c r="R28" s="295"/>
      <c r="S28" s="295"/>
      <c r="T28" s="295"/>
    </row>
    <row r="29" spans="1:20" ht="13.5" x14ac:dyDescent="0.2">
      <c r="A29" s="300"/>
      <c r="B29" s="308"/>
      <c r="C29" s="311" t="s">
        <v>143</v>
      </c>
      <c r="D29" s="312">
        <v>0.05</v>
      </c>
      <c r="E29" s="306">
        <v>2.1999999999999999E-2</v>
      </c>
      <c r="F29" s="307">
        <v>0.01</v>
      </c>
      <c r="G29" s="326">
        <v>8.0000000000000002E-3</v>
      </c>
      <c r="H29" s="312">
        <v>0.04</v>
      </c>
      <c r="I29" s="310">
        <v>2.3E-2</v>
      </c>
      <c r="J29" s="307">
        <v>0.01</v>
      </c>
      <c r="K29" s="313">
        <v>6.0000000000000001E-3</v>
      </c>
      <c r="L29" s="294"/>
      <c r="M29" s="295"/>
      <c r="N29" s="295"/>
      <c r="O29" s="295"/>
      <c r="P29" s="295"/>
      <c r="Q29" s="295"/>
      <c r="R29" s="295"/>
      <c r="S29" s="295"/>
      <c r="T29" s="295"/>
    </row>
    <row r="30" spans="1:20" ht="13.5" x14ac:dyDescent="0.2">
      <c r="A30" s="300"/>
      <c r="B30" s="308"/>
      <c r="C30" s="311" t="s">
        <v>144</v>
      </c>
      <c r="D30" s="312">
        <v>0.04</v>
      </c>
      <c r="E30" s="306">
        <v>6.0000000000000001E-3</v>
      </c>
      <c r="F30" s="307">
        <v>0.06</v>
      </c>
      <c r="G30" s="326">
        <v>0.01</v>
      </c>
      <c r="H30" s="312">
        <v>7.0000000000000007E-2</v>
      </c>
      <c r="I30" s="310">
        <v>1.2E-2</v>
      </c>
      <c r="J30" s="307">
        <v>0.09</v>
      </c>
      <c r="K30" s="313">
        <v>1.2E-2</v>
      </c>
      <c r="L30" s="294"/>
      <c r="M30" s="295"/>
      <c r="N30" s="295"/>
      <c r="O30" s="295"/>
      <c r="P30" s="295"/>
      <c r="Q30" s="295"/>
      <c r="R30" s="295"/>
      <c r="S30" s="295"/>
      <c r="T30" s="295"/>
    </row>
    <row r="31" spans="1:20" ht="13.5" x14ac:dyDescent="0.2">
      <c r="A31" s="300"/>
      <c r="B31" s="308"/>
      <c r="C31" s="311" t="s">
        <v>145</v>
      </c>
      <c r="D31" s="312">
        <v>0.05</v>
      </c>
      <c r="E31" s="306">
        <v>1.7999999999999999E-2</v>
      </c>
      <c r="F31" s="307">
        <v>0.06</v>
      </c>
      <c r="G31" s="326">
        <v>2.3E-2</v>
      </c>
      <c r="H31" s="312">
        <v>0.04</v>
      </c>
      <c r="I31" s="310">
        <v>3.0000000000000001E-3</v>
      </c>
      <c r="J31" s="307">
        <v>0.03</v>
      </c>
      <c r="K31" s="313">
        <v>4.0000000000000001E-3</v>
      </c>
      <c r="L31" s="294"/>
      <c r="M31" s="295"/>
      <c r="N31" s="295"/>
      <c r="O31" s="295"/>
      <c r="P31" s="295"/>
      <c r="Q31" s="295"/>
      <c r="R31" s="295"/>
      <c r="S31" s="295"/>
      <c r="T31" s="295"/>
    </row>
    <row r="32" spans="1:20" ht="13.5" x14ac:dyDescent="0.2">
      <c r="A32" s="300"/>
      <c r="B32" s="308"/>
      <c r="C32" s="311" t="s">
        <v>146</v>
      </c>
      <c r="D32" s="312">
        <v>0.1</v>
      </c>
      <c r="E32" s="306">
        <v>2.3E-2</v>
      </c>
      <c r="F32" s="307">
        <v>0.12</v>
      </c>
      <c r="G32" s="326">
        <v>0.03</v>
      </c>
      <c r="H32" s="312">
        <v>0.13</v>
      </c>
      <c r="I32" s="310">
        <v>1.4E-2</v>
      </c>
      <c r="J32" s="307">
        <v>0.12</v>
      </c>
      <c r="K32" s="313">
        <v>1.6E-2</v>
      </c>
      <c r="L32" s="294"/>
      <c r="M32" s="295"/>
      <c r="N32" s="295"/>
      <c r="O32" s="295"/>
      <c r="P32" s="295"/>
      <c r="Q32" s="295"/>
      <c r="R32" s="295"/>
      <c r="S32" s="295"/>
      <c r="T32" s="295"/>
    </row>
    <row r="33" spans="1:20" ht="13.5" x14ac:dyDescent="0.2">
      <c r="A33" s="300"/>
      <c r="B33" s="308"/>
      <c r="C33" s="311" t="s">
        <v>147</v>
      </c>
      <c r="D33" s="312">
        <v>0.16</v>
      </c>
      <c r="E33" s="306">
        <v>2.9000000000000001E-2</v>
      </c>
      <c r="F33" s="307">
        <v>0.18</v>
      </c>
      <c r="G33" s="326">
        <v>3.4000000000000002E-2</v>
      </c>
      <c r="H33" s="312">
        <v>0.23</v>
      </c>
      <c r="I33" s="310">
        <v>7.2999999999999995E-2</v>
      </c>
      <c r="J33" s="307">
        <v>0.28999999999999998</v>
      </c>
      <c r="K33" s="313">
        <v>7.1999999999999995E-2</v>
      </c>
      <c r="L33" s="294"/>
      <c r="M33" s="295"/>
      <c r="N33" s="295"/>
      <c r="O33" s="295"/>
      <c r="P33" s="295"/>
      <c r="Q33" s="295"/>
      <c r="R33" s="295"/>
      <c r="S33" s="295"/>
      <c r="T33" s="295"/>
    </row>
    <row r="34" spans="1:20" ht="13.5" x14ac:dyDescent="0.2">
      <c r="A34" s="300"/>
      <c r="B34" s="353"/>
      <c r="C34" s="349" t="s">
        <v>148</v>
      </c>
      <c r="D34" s="351">
        <v>0.17</v>
      </c>
      <c r="E34" s="347">
        <v>4.2999999999999997E-2</v>
      </c>
      <c r="F34" s="348">
        <v>0.17</v>
      </c>
      <c r="G34" s="352">
        <v>4.1000000000000002E-2</v>
      </c>
      <c r="H34" s="351">
        <v>0.16</v>
      </c>
      <c r="I34" s="354">
        <v>3.5999999999999997E-2</v>
      </c>
      <c r="J34" s="348">
        <v>0.15</v>
      </c>
      <c r="K34" s="350">
        <v>2.9000000000000001E-2</v>
      </c>
      <c r="L34" s="294"/>
      <c r="M34" s="295"/>
      <c r="N34" s="295"/>
      <c r="O34" s="295"/>
      <c r="P34" s="295"/>
      <c r="Q34" s="295"/>
      <c r="R34" s="295"/>
      <c r="S34" s="295"/>
      <c r="T34" s="295"/>
    </row>
    <row r="35" spans="1:20" ht="13.5" x14ac:dyDescent="0.2">
      <c r="A35" s="295"/>
      <c r="B35" s="345"/>
      <c r="C35" s="345"/>
      <c r="D35" s="345"/>
      <c r="E35" s="345"/>
      <c r="F35" s="345"/>
      <c r="G35" s="345"/>
      <c r="H35" s="345"/>
      <c r="I35" s="345"/>
      <c r="J35" s="345"/>
      <c r="K35" s="345"/>
      <c r="L35" s="295"/>
      <c r="M35" s="295"/>
      <c r="N35" s="295"/>
      <c r="O35" s="295"/>
      <c r="P35" s="295"/>
      <c r="Q35" s="295"/>
      <c r="R35" s="295"/>
      <c r="S35" s="295"/>
      <c r="T35" s="295"/>
    </row>
    <row r="36" spans="1:20" ht="13.5" x14ac:dyDescent="0.2">
      <c r="A36" s="295"/>
      <c r="B36" s="295"/>
      <c r="C36" s="295"/>
      <c r="D36" s="295"/>
      <c r="E36" s="295"/>
      <c r="F36" s="295"/>
      <c r="G36" s="295"/>
      <c r="H36" s="295"/>
      <c r="I36" s="295"/>
      <c r="J36" s="295"/>
      <c r="K36" s="295"/>
      <c r="L36" s="295"/>
      <c r="M36" s="295"/>
      <c r="N36" s="295"/>
      <c r="O36" s="295"/>
      <c r="P36" s="295"/>
      <c r="Q36" s="295"/>
      <c r="R36" s="295"/>
      <c r="S36" s="295"/>
      <c r="T36" s="295"/>
    </row>
    <row r="37" spans="1:20" ht="15.75" x14ac:dyDescent="0.2">
      <c r="A37" s="295"/>
      <c r="B37" s="336" t="s">
        <v>204</v>
      </c>
      <c r="C37" s="295"/>
      <c r="D37" s="295"/>
      <c r="E37" s="295"/>
      <c r="F37" s="295"/>
      <c r="G37" s="295"/>
      <c r="H37" s="295"/>
      <c r="I37" s="295"/>
      <c r="J37" s="295"/>
      <c r="K37" s="295"/>
      <c r="L37" s="295"/>
      <c r="M37" s="295"/>
      <c r="N37" s="295"/>
      <c r="O37" s="295"/>
      <c r="P37" s="295"/>
      <c r="Q37" s="295"/>
      <c r="R37" s="295"/>
      <c r="S37" s="295"/>
      <c r="T37" s="295"/>
    </row>
    <row r="38" spans="1:20" ht="51.95" customHeight="1" x14ac:dyDescent="0.2">
      <c r="A38" s="295"/>
      <c r="B38" s="366" t="s">
        <v>4</v>
      </c>
      <c r="C38" s="344"/>
      <c r="D38" s="344"/>
      <c r="E38" s="344"/>
      <c r="F38" s="295"/>
      <c r="G38" s="295"/>
      <c r="H38" s="295"/>
      <c r="I38" s="295"/>
      <c r="J38" s="295"/>
      <c r="K38" s="295"/>
      <c r="L38" s="295"/>
      <c r="M38" s="295"/>
      <c r="N38" s="295"/>
      <c r="O38" s="295"/>
      <c r="P38" s="295"/>
      <c r="Q38" s="295"/>
      <c r="R38" s="295"/>
      <c r="S38" s="295"/>
      <c r="T38" s="295"/>
    </row>
    <row r="39" spans="1:20" ht="13.5" x14ac:dyDescent="0.2">
      <c r="A39" s="300"/>
      <c r="B39" s="344"/>
      <c r="C39" s="344"/>
      <c r="D39" s="344"/>
      <c r="E39" s="344"/>
      <c r="F39" s="294"/>
      <c r="G39" s="295"/>
      <c r="H39" s="295"/>
      <c r="I39" s="295"/>
      <c r="J39" s="295"/>
      <c r="K39" s="295"/>
      <c r="L39" s="295"/>
      <c r="M39" s="295"/>
      <c r="N39" s="295"/>
      <c r="O39" s="295"/>
      <c r="P39" s="295"/>
      <c r="Q39" s="295"/>
      <c r="R39" s="295"/>
      <c r="S39" s="295"/>
      <c r="T39" s="295"/>
    </row>
    <row r="40" spans="1:20" ht="13.5" x14ac:dyDescent="0.2">
      <c r="A40" s="300"/>
      <c r="B40" s="367" t="s">
        <v>205</v>
      </c>
      <c r="C40" s="570">
        <v>4933140</v>
      </c>
      <c r="D40" s="570"/>
      <c r="E40" s="570"/>
      <c r="F40" s="294"/>
      <c r="G40" s="295"/>
      <c r="H40" s="295"/>
      <c r="I40" s="295"/>
      <c r="J40" s="295"/>
      <c r="K40" s="295"/>
      <c r="L40" s="295"/>
      <c r="M40" s="295"/>
      <c r="N40" s="295"/>
      <c r="O40" s="295"/>
      <c r="P40" s="295"/>
      <c r="Q40" s="295"/>
      <c r="R40" s="295"/>
      <c r="S40" s="295"/>
      <c r="T40" s="295"/>
    </row>
    <row r="41" spans="1:20" ht="13.5" x14ac:dyDescent="0.2">
      <c r="A41" s="300"/>
      <c r="B41" s="321" t="s">
        <v>206</v>
      </c>
      <c r="C41" s="334" t="s">
        <v>207</v>
      </c>
      <c r="D41" s="334" t="s">
        <v>208</v>
      </c>
      <c r="E41" s="334" t="s">
        <v>209</v>
      </c>
      <c r="F41" s="315" t="s">
        <v>210</v>
      </c>
      <c r="G41" s="295"/>
      <c r="H41" s="295"/>
      <c r="I41" s="295"/>
      <c r="J41" s="295"/>
      <c r="K41" s="295"/>
      <c r="L41" s="295"/>
      <c r="M41" s="295"/>
      <c r="N41" s="295"/>
      <c r="O41" s="295"/>
      <c r="P41" s="295"/>
      <c r="Q41" s="295"/>
      <c r="R41" s="295"/>
      <c r="S41" s="295"/>
      <c r="T41" s="295"/>
    </row>
    <row r="42" spans="1:20" ht="18.95" customHeight="1" x14ac:dyDescent="0.2">
      <c r="A42" s="300"/>
      <c r="B42" s="321" t="s">
        <v>211</v>
      </c>
      <c r="C42" s="331">
        <v>520362</v>
      </c>
      <c r="D42" s="330">
        <f>C42/$C$40</f>
        <v>0.10548291757379681</v>
      </c>
      <c r="E42" s="330">
        <f>F42/C42</f>
        <v>0.37010196747648755</v>
      </c>
      <c r="F42" s="315">
        <v>192587</v>
      </c>
      <c r="G42" s="295"/>
      <c r="H42" s="295"/>
      <c r="I42" s="295"/>
      <c r="J42" s="295"/>
      <c r="K42" s="295"/>
      <c r="L42" s="295"/>
      <c r="M42" s="295"/>
      <c r="N42" s="295"/>
      <c r="O42" s="295"/>
      <c r="P42" s="295"/>
      <c r="Q42" s="295"/>
      <c r="R42" s="295"/>
      <c r="S42" s="295"/>
      <c r="T42" s="295"/>
    </row>
    <row r="43" spans="1:20" ht="18.95" customHeight="1" x14ac:dyDescent="0.2">
      <c r="A43" s="300"/>
      <c r="B43" s="321" t="s">
        <v>212</v>
      </c>
      <c r="C43" s="331">
        <v>732659</v>
      </c>
      <c r="D43" s="330">
        <f>C43/$C$40</f>
        <v>0.14851777975082808</v>
      </c>
      <c r="E43" s="330">
        <f>F43/C43</f>
        <v>0.32065531167978556</v>
      </c>
      <c r="F43" s="315">
        <v>234931</v>
      </c>
      <c r="G43" s="295"/>
      <c r="H43" s="295"/>
      <c r="I43" s="295"/>
      <c r="J43" s="295"/>
      <c r="K43" s="295"/>
      <c r="L43" s="295"/>
      <c r="M43" s="295"/>
      <c r="N43" s="295"/>
      <c r="O43" s="295"/>
      <c r="P43" s="295"/>
      <c r="Q43" s="295"/>
      <c r="R43" s="295"/>
      <c r="S43" s="295"/>
      <c r="T43" s="295"/>
    </row>
    <row r="44" spans="1:20" ht="18.95" customHeight="1" x14ac:dyDescent="0.2">
      <c r="A44" s="300"/>
      <c r="B44" s="321" t="s">
        <v>213</v>
      </c>
      <c r="C44" s="331">
        <v>1154821</v>
      </c>
      <c r="D44" s="330">
        <f>C44/$C$40</f>
        <v>0.23409451181194937</v>
      </c>
      <c r="E44" s="330">
        <f>F44/C44</f>
        <v>0.22836785960767947</v>
      </c>
      <c r="F44" s="315">
        <v>263724</v>
      </c>
      <c r="G44" s="295"/>
      <c r="H44" s="295"/>
      <c r="I44" s="295"/>
      <c r="J44" s="295"/>
      <c r="K44" s="295"/>
      <c r="L44" s="295"/>
      <c r="M44" s="295"/>
      <c r="N44" s="295"/>
      <c r="O44" s="295"/>
      <c r="P44" s="295"/>
      <c r="Q44" s="295"/>
      <c r="R44" s="295"/>
      <c r="S44" s="295"/>
      <c r="T44" s="295"/>
    </row>
    <row r="45" spans="1:20" ht="18.95" customHeight="1" x14ac:dyDescent="0.2">
      <c r="A45" s="300"/>
      <c r="B45" s="321" t="s">
        <v>214</v>
      </c>
      <c r="C45" s="331">
        <v>58728</v>
      </c>
      <c r="D45" s="330">
        <f>C45/$C$40</f>
        <v>1.1904790863425729E-2</v>
      </c>
      <c r="E45" s="330">
        <f>F45/C45</f>
        <v>0.23823389184034874</v>
      </c>
      <c r="F45" s="315">
        <v>13991</v>
      </c>
      <c r="G45" s="295"/>
      <c r="H45" s="295"/>
      <c r="I45" s="295"/>
      <c r="J45" s="295"/>
      <c r="K45" s="295"/>
      <c r="L45" s="295"/>
      <c r="M45" s="295"/>
      <c r="N45" s="295"/>
      <c r="O45" s="295"/>
      <c r="P45" s="295"/>
      <c r="Q45" s="295"/>
      <c r="R45" s="295"/>
      <c r="S45" s="295"/>
      <c r="T45" s="295"/>
    </row>
    <row r="46" spans="1:20" ht="18.95" customHeight="1" x14ac:dyDescent="0.2">
      <c r="A46" s="295"/>
      <c r="B46" s="346"/>
      <c r="C46" s="346"/>
      <c r="D46" s="346"/>
      <c r="E46" s="346"/>
      <c r="F46" s="295"/>
      <c r="G46" s="295"/>
      <c r="H46" s="344"/>
      <c r="I46" s="344"/>
      <c r="J46" s="344"/>
      <c r="K46" s="344"/>
      <c r="L46" s="295"/>
      <c r="M46" s="295"/>
      <c r="N46" s="295"/>
      <c r="O46" s="295"/>
      <c r="P46" s="295"/>
      <c r="Q46" s="295"/>
      <c r="R46" s="295"/>
      <c r="S46" s="295"/>
      <c r="T46" s="295"/>
    </row>
    <row r="47" spans="1:20" ht="18.95" customHeight="1" x14ac:dyDescent="0.2">
      <c r="A47" s="300"/>
      <c r="B47" s="321" t="s">
        <v>215</v>
      </c>
      <c r="C47" s="321" t="s">
        <v>207</v>
      </c>
      <c r="D47" s="321" t="s">
        <v>208</v>
      </c>
      <c r="E47" s="321" t="s">
        <v>209</v>
      </c>
      <c r="F47" s="329"/>
      <c r="G47" s="300"/>
      <c r="H47" s="321" t="s">
        <v>216</v>
      </c>
      <c r="I47" s="321" t="s">
        <v>207</v>
      </c>
      <c r="J47" s="321" t="s">
        <v>208</v>
      </c>
      <c r="K47" s="321" t="s">
        <v>209</v>
      </c>
      <c r="L47" s="329" t="s">
        <v>210</v>
      </c>
      <c r="M47" s="295"/>
      <c r="N47" s="295"/>
      <c r="O47" s="295"/>
      <c r="P47" s="295"/>
      <c r="Q47" s="295"/>
      <c r="R47" s="295"/>
      <c r="S47" s="295"/>
      <c r="T47" s="295"/>
    </row>
    <row r="48" spans="1:20" ht="18.95" customHeight="1" x14ac:dyDescent="0.2">
      <c r="A48" s="300"/>
      <c r="B48" s="316" t="s">
        <v>122</v>
      </c>
      <c r="C48" s="277">
        <v>663724</v>
      </c>
      <c r="D48" s="314">
        <f t="shared" ref="D48:D54" si="0">C48/$C$40</f>
        <v>0.13454392131583534</v>
      </c>
      <c r="E48" s="314">
        <f t="shared" ref="E48:E54" si="1">F48/C48</f>
        <v>0.29109087512279203</v>
      </c>
      <c r="F48" s="317">
        <v>193204</v>
      </c>
      <c r="G48" s="300"/>
      <c r="H48" s="316" t="s">
        <v>114</v>
      </c>
      <c r="I48" s="277">
        <v>212602</v>
      </c>
      <c r="J48" s="314">
        <f t="shared" ref="J48:J65" si="2">I48/$C$40</f>
        <v>4.3096688924295683E-2</v>
      </c>
      <c r="K48" s="314">
        <f t="shared" ref="K48:K65" si="3">L48/I48</f>
        <v>0.27614980103667885</v>
      </c>
      <c r="L48" s="315">
        <v>58710</v>
      </c>
      <c r="M48" s="295"/>
      <c r="N48" s="295"/>
      <c r="O48" s="295"/>
      <c r="P48" s="295"/>
      <c r="Q48" s="295"/>
      <c r="R48" s="295"/>
      <c r="S48" s="295"/>
      <c r="T48" s="295"/>
    </row>
    <row r="49" spans="1:20" ht="13.5" x14ac:dyDescent="0.2">
      <c r="A49" s="300"/>
      <c r="B49" s="316" t="s">
        <v>123</v>
      </c>
      <c r="C49" s="277">
        <v>310824</v>
      </c>
      <c r="D49" s="314">
        <f t="shared" si="0"/>
        <v>6.3007334071200086E-2</v>
      </c>
      <c r="E49" s="314">
        <f t="shared" si="1"/>
        <v>0.3317279231976939</v>
      </c>
      <c r="F49" s="317">
        <v>103109</v>
      </c>
      <c r="G49" s="300"/>
      <c r="H49" s="316" t="s">
        <v>89</v>
      </c>
      <c r="I49" s="277">
        <v>152538</v>
      </c>
      <c r="J49" s="314">
        <f t="shared" si="2"/>
        <v>3.0921076636787118E-2</v>
      </c>
      <c r="K49" s="314">
        <f t="shared" si="3"/>
        <v>0.2297656977277793</v>
      </c>
      <c r="L49" s="315">
        <v>35048</v>
      </c>
      <c r="M49" s="295"/>
      <c r="N49" s="295"/>
      <c r="O49" s="295"/>
      <c r="P49" s="295"/>
      <c r="Q49" s="295"/>
      <c r="R49" s="295"/>
      <c r="S49" s="295"/>
      <c r="T49" s="295"/>
    </row>
    <row r="50" spans="1:20" ht="13.5" x14ac:dyDescent="0.2">
      <c r="A50" s="300"/>
      <c r="B50" s="316" t="s">
        <v>217</v>
      </c>
      <c r="C50" s="277">
        <v>46124</v>
      </c>
      <c r="D50" s="314">
        <f t="shared" si="0"/>
        <v>9.349825871554425E-3</v>
      </c>
      <c r="E50" s="314">
        <f t="shared" si="1"/>
        <v>0.24343075188621977</v>
      </c>
      <c r="F50" s="317">
        <v>11228</v>
      </c>
      <c r="G50" s="300"/>
      <c r="H50" s="316" t="s">
        <v>196</v>
      </c>
      <c r="I50" s="277">
        <v>142326</v>
      </c>
      <c r="J50" s="314">
        <f t="shared" si="2"/>
        <v>2.8850995511986281E-2</v>
      </c>
      <c r="K50" s="314">
        <f t="shared" si="3"/>
        <v>0.24138245998622879</v>
      </c>
      <c r="L50" s="315">
        <v>34355</v>
      </c>
      <c r="M50" s="295"/>
      <c r="N50" s="295"/>
      <c r="O50" s="295"/>
      <c r="P50" s="295"/>
      <c r="Q50" s="295"/>
      <c r="R50" s="295"/>
      <c r="S50" s="295"/>
      <c r="T50" s="295"/>
    </row>
    <row r="51" spans="1:20" ht="13.5" x14ac:dyDescent="0.2">
      <c r="A51" s="300"/>
      <c r="B51" s="316" t="s">
        <v>218</v>
      </c>
      <c r="C51" s="277">
        <v>22567</v>
      </c>
      <c r="D51" s="314">
        <f t="shared" si="0"/>
        <v>4.5745711656267609E-3</v>
      </c>
      <c r="E51" s="314">
        <f t="shared" si="1"/>
        <v>0.24823857845526653</v>
      </c>
      <c r="F51" s="317">
        <v>5602</v>
      </c>
      <c r="G51" s="300"/>
      <c r="H51" s="316" t="s">
        <v>87</v>
      </c>
      <c r="I51" s="277">
        <v>135612</v>
      </c>
      <c r="J51" s="314">
        <f t="shared" si="2"/>
        <v>2.7489996229581971E-2</v>
      </c>
      <c r="K51" s="314">
        <f t="shared" si="3"/>
        <v>0.2411069816830369</v>
      </c>
      <c r="L51" s="315">
        <v>32697</v>
      </c>
      <c r="M51" s="295"/>
      <c r="N51" s="295"/>
      <c r="O51" s="295"/>
      <c r="P51" s="295"/>
      <c r="Q51" s="295"/>
      <c r="R51" s="295"/>
      <c r="S51" s="295"/>
      <c r="T51" s="295"/>
    </row>
    <row r="52" spans="1:20" ht="13.5" x14ac:dyDescent="0.2">
      <c r="A52" s="300"/>
      <c r="B52" s="316" t="s">
        <v>219</v>
      </c>
      <c r="C52" s="277">
        <v>8611</v>
      </c>
      <c r="D52" s="314">
        <f t="shared" si="0"/>
        <v>1.745541379324325E-3</v>
      </c>
      <c r="E52" s="314">
        <f t="shared" si="1"/>
        <v>0.15805365230519103</v>
      </c>
      <c r="F52" s="317">
        <v>1361</v>
      </c>
      <c r="G52" s="300"/>
      <c r="H52" s="316" t="s">
        <v>106</v>
      </c>
      <c r="I52" s="277">
        <v>112048</v>
      </c>
      <c r="J52" s="314">
        <f t="shared" si="2"/>
        <v>2.2713322549126926E-2</v>
      </c>
      <c r="K52" s="314">
        <f t="shared" si="3"/>
        <v>0.15715586177352564</v>
      </c>
      <c r="L52" s="315">
        <v>17609</v>
      </c>
      <c r="M52" s="295"/>
      <c r="N52" s="295"/>
      <c r="O52" s="295"/>
      <c r="P52" s="295"/>
      <c r="Q52" s="295"/>
      <c r="R52" s="295"/>
      <c r="S52" s="295"/>
      <c r="T52" s="295"/>
    </row>
    <row r="53" spans="1:20" ht="13.5" x14ac:dyDescent="0.2">
      <c r="A53" s="300"/>
      <c r="B53" s="316" t="s">
        <v>220</v>
      </c>
      <c r="C53" s="277">
        <v>5065</v>
      </c>
      <c r="D53" s="314">
        <f t="shared" si="0"/>
        <v>1.0267294258829063E-3</v>
      </c>
      <c r="E53" s="314">
        <f t="shared" si="1"/>
        <v>0.14096742349457059</v>
      </c>
      <c r="F53" s="317">
        <v>714</v>
      </c>
      <c r="G53" s="300"/>
      <c r="H53" s="316" t="s">
        <v>221</v>
      </c>
      <c r="I53" s="277">
        <v>77715</v>
      </c>
      <c r="J53" s="314">
        <f t="shared" si="2"/>
        <v>1.575365791362094E-2</v>
      </c>
      <c r="K53" s="314">
        <f t="shared" si="3"/>
        <v>0.17247635591584637</v>
      </c>
      <c r="L53" s="315">
        <v>13404</v>
      </c>
      <c r="M53" s="295"/>
      <c r="N53" s="295"/>
      <c r="O53" s="295"/>
      <c r="P53" s="295"/>
      <c r="Q53" s="295"/>
      <c r="R53" s="295"/>
      <c r="S53" s="295"/>
      <c r="T53" s="295"/>
    </row>
    <row r="54" spans="1:20" ht="13.5" x14ac:dyDescent="0.2">
      <c r="A54" s="300"/>
      <c r="B54" s="316" t="s">
        <v>222</v>
      </c>
      <c r="C54" s="277">
        <v>3847</v>
      </c>
      <c r="D54" s="314">
        <f t="shared" si="0"/>
        <v>7.7982785811876406E-4</v>
      </c>
      <c r="E54" s="314">
        <f t="shared" si="1"/>
        <v>0.16220431505068886</v>
      </c>
      <c r="F54" s="317">
        <v>624</v>
      </c>
      <c r="G54" s="300"/>
      <c r="H54" s="316" t="s">
        <v>93</v>
      </c>
      <c r="I54" s="277">
        <v>69168</v>
      </c>
      <c r="J54" s="314">
        <f t="shared" si="2"/>
        <v>1.4021090015689804E-2</v>
      </c>
      <c r="K54" s="314">
        <f t="shared" si="3"/>
        <v>0.20719118667591951</v>
      </c>
      <c r="L54" s="315">
        <v>14331</v>
      </c>
      <c r="M54" s="295"/>
      <c r="N54" s="295"/>
      <c r="O54" s="295"/>
      <c r="P54" s="295"/>
      <c r="Q54" s="295"/>
      <c r="R54" s="295"/>
      <c r="S54" s="295"/>
      <c r="T54" s="295"/>
    </row>
    <row r="55" spans="1:20" ht="13.5" x14ac:dyDescent="0.2">
      <c r="A55" s="295"/>
      <c r="B55" s="363"/>
      <c r="C55" s="363"/>
      <c r="D55" s="363"/>
      <c r="E55" s="363"/>
      <c r="F55" s="295"/>
      <c r="G55" s="300"/>
      <c r="H55" s="316" t="s">
        <v>223</v>
      </c>
      <c r="I55" s="277">
        <v>51327</v>
      </c>
      <c r="J55" s="314">
        <f t="shared" si="2"/>
        <v>1.0404529366691397E-2</v>
      </c>
      <c r="K55" s="314">
        <f t="shared" si="3"/>
        <v>0.17805443528747053</v>
      </c>
      <c r="L55" s="315">
        <v>9139</v>
      </c>
      <c r="M55" s="295"/>
      <c r="N55" s="295"/>
      <c r="O55" s="295"/>
      <c r="P55" s="295"/>
      <c r="Q55" s="295"/>
      <c r="R55" s="295"/>
      <c r="S55" s="295"/>
      <c r="T55" s="295"/>
    </row>
    <row r="56" spans="1:20" ht="13.5" x14ac:dyDescent="0.2">
      <c r="A56" s="300"/>
      <c r="B56" s="321" t="s">
        <v>224</v>
      </c>
      <c r="C56" s="321" t="s">
        <v>207</v>
      </c>
      <c r="D56" s="321" t="s">
        <v>208</v>
      </c>
      <c r="E56" s="321" t="s">
        <v>209</v>
      </c>
      <c r="F56" s="329"/>
      <c r="G56" s="300"/>
      <c r="H56" s="316" t="s">
        <v>225</v>
      </c>
      <c r="I56" s="277">
        <v>43871</v>
      </c>
      <c r="J56" s="314">
        <f t="shared" si="2"/>
        <v>8.8931187843847934E-3</v>
      </c>
      <c r="K56" s="314">
        <f t="shared" si="3"/>
        <v>0.29073875680973765</v>
      </c>
      <c r="L56" s="315">
        <v>12755</v>
      </c>
      <c r="M56" s="295"/>
      <c r="N56" s="295"/>
      <c r="O56" s="295"/>
      <c r="P56" s="295"/>
      <c r="Q56" s="295"/>
      <c r="R56" s="295"/>
      <c r="S56" s="295"/>
      <c r="T56" s="295"/>
    </row>
    <row r="57" spans="1:20" ht="13.5" x14ac:dyDescent="0.2">
      <c r="A57" s="300"/>
      <c r="B57" s="316" t="s">
        <v>226</v>
      </c>
      <c r="C57" s="277">
        <v>51601</v>
      </c>
      <c r="D57" s="314">
        <f>C57/C40</f>
        <v>1.0460072083905991E-2</v>
      </c>
      <c r="E57" s="314">
        <f>F57/C57</f>
        <v>0.22579019786438248</v>
      </c>
      <c r="F57" s="317">
        <v>11651</v>
      </c>
      <c r="G57" s="300"/>
      <c r="H57" s="316" t="s">
        <v>227</v>
      </c>
      <c r="I57" s="277">
        <v>40230</v>
      </c>
      <c r="J57" s="314">
        <f t="shared" si="2"/>
        <v>8.1550493195003595E-3</v>
      </c>
      <c r="K57" s="314">
        <f t="shared" si="3"/>
        <v>0.2770569226945066</v>
      </c>
      <c r="L57" s="315">
        <v>11146</v>
      </c>
      <c r="M57" s="295"/>
      <c r="N57" s="295"/>
      <c r="O57" s="295"/>
      <c r="P57" s="295"/>
      <c r="Q57" s="295"/>
      <c r="R57" s="295"/>
      <c r="S57" s="295"/>
      <c r="T57" s="295"/>
    </row>
    <row r="58" spans="1:20" ht="13.5" x14ac:dyDescent="0.2">
      <c r="A58" s="295"/>
      <c r="B58" s="363"/>
      <c r="C58" s="363"/>
      <c r="D58" s="363"/>
      <c r="E58" s="363"/>
      <c r="F58" s="295"/>
      <c r="G58" s="300"/>
      <c r="H58" s="316" t="s">
        <v>228</v>
      </c>
      <c r="I58" s="277">
        <v>31164</v>
      </c>
      <c r="J58" s="314">
        <f t="shared" si="2"/>
        <v>6.3172745958963257E-3</v>
      </c>
      <c r="K58" s="314">
        <f t="shared" si="3"/>
        <v>0.24072647927095367</v>
      </c>
      <c r="L58" s="315">
        <v>7502</v>
      </c>
      <c r="M58" s="295"/>
      <c r="N58" s="295"/>
      <c r="O58" s="295"/>
      <c r="P58" s="295"/>
      <c r="Q58" s="295"/>
      <c r="R58" s="295"/>
      <c r="S58" s="295"/>
      <c r="T58" s="295"/>
    </row>
    <row r="59" spans="1:20" ht="13.5" x14ac:dyDescent="0.2">
      <c r="A59" s="300"/>
      <c r="B59" s="321" t="s">
        <v>229</v>
      </c>
      <c r="C59" s="321" t="s">
        <v>207</v>
      </c>
      <c r="D59" s="321" t="s">
        <v>208</v>
      </c>
      <c r="E59" s="321" t="s">
        <v>209</v>
      </c>
      <c r="F59" s="329"/>
      <c r="G59" s="300"/>
      <c r="H59" s="316" t="s">
        <v>230</v>
      </c>
      <c r="I59" s="277">
        <v>21879</v>
      </c>
      <c r="J59" s="314">
        <f t="shared" si="2"/>
        <v>4.4351062406499716E-3</v>
      </c>
      <c r="K59" s="314">
        <f t="shared" si="3"/>
        <v>0.20809909045203162</v>
      </c>
      <c r="L59" s="315">
        <v>4553</v>
      </c>
      <c r="M59" s="295"/>
      <c r="N59" s="295"/>
      <c r="O59" s="295"/>
      <c r="P59" s="295"/>
      <c r="Q59" s="295"/>
      <c r="R59" s="295"/>
      <c r="S59" s="295"/>
      <c r="T59" s="295"/>
    </row>
    <row r="60" spans="1:20" ht="18.95" customHeight="1" x14ac:dyDescent="0.2">
      <c r="A60" s="300"/>
      <c r="B60" s="316" t="s">
        <v>231</v>
      </c>
      <c r="C60" s="277">
        <v>17494</v>
      </c>
      <c r="D60" s="314">
        <f t="shared" ref="D60:D66" si="4">C60/$C$40</f>
        <v>3.5462200545697061E-3</v>
      </c>
      <c r="E60" s="314">
        <f t="shared" ref="E60:E66" si="5">F60/C60</f>
        <v>0.1048359437521436</v>
      </c>
      <c r="F60" s="329">
        <v>1834</v>
      </c>
      <c r="G60" s="300"/>
      <c r="H60" s="316" t="s">
        <v>232</v>
      </c>
      <c r="I60" s="277">
        <v>11813</v>
      </c>
      <c r="J60" s="314">
        <f t="shared" si="2"/>
        <v>2.3946208702773485E-3</v>
      </c>
      <c r="K60" s="314">
        <f t="shared" si="3"/>
        <v>0.27139591974942862</v>
      </c>
      <c r="L60" s="315">
        <v>3206</v>
      </c>
      <c r="M60" s="295"/>
      <c r="N60" s="295"/>
      <c r="O60" s="295"/>
      <c r="P60" s="295"/>
      <c r="Q60" s="295"/>
      <c r="R60" s="295"/>
      <c r="S60" s="295"/>
      <c r="T60" s="295"/>
    </row>
    <row r="61" spans="1:20" ht="18.95" customHeight="1" x14ac:dyDescent="0.2">
      <c r="A61" s="300"/>
      <c r="B61" s="316" t="s">
        <v>233</v>
      </c>
      <c r="C61" s="277">
        <v>7388</v>
      </c>
      <c r="D61" s="314">
        <f t="shared" si="4"/>
        <v>1.4976262583263399E-3</v>
      </c>
      <c r="E61" s="314">
        <f t="shared" si="5"/>
        <v>0.28600433134813208</v>
      </c>
      <c r="F61" s="329">
        <v>2113</v>
      </c>
      <c r="G61" s="300"/>
      <c r="H61" s="316" t="s">
        <v>200</v>
      </c>
      <c r="I61" s="277">
        <v>8134</v>
      </c>
      <c r="J61" s="314">
        <f t="shared" si="2"/>
        <v>1.6488484008157077E-3</v>
      </c>
      <c r="K61" s="314">
        <f t="shared" si="3"/>
        <v>0.13375952790754855</v>
      </c>
      <c r="L61" s="315">
        <v>1088</v>
      </c>
      <c r="M61" s="295"/>
      <c r="N61" s="295"/>
      <c r="O61" s="295"/>
      <c r="P61" s="295"/>
      <c r="Q61" s="295"/>
      <c r="R61" s="295"/>
      <c r="S61" s="295"/>
      <c r="T61" s="295"/>
    </row>
    <row r="62" spans="1:20" ht="18.95" customHeight="1" x14ac:dyDescent="0.2">
      <c r="A62" s="300"/>
      <c r="B62" s="316" t="s">
        <v>234</v>
      </c>
      <c r="C62" s="277">
        <v>5913</v>
      </c>
      <c r="D62" s="314">
        <f t="shared" si="4"/>
        <v>1.1986280543426701E-3</v>
      </c>
      <c r="E62" s="314">
        <f t="shared" si="5"/>
        <v>0.13292744799594114</v>
      </c>
      <c r="F62" s="329">
        <v>786</v>
      </c>
      <c r="G62" s="300"/>
      <c r="H62" s="316" t="s">
        <v>110</v>
      </c>
      <c r="I62" s="277">
        <v>5866</v>
      </c>
      <c r="J62" s="314">
        <f t="shared" si="2"/>
        <v>1.1891006539445465E-3</v>
      </c>
      <c r="K62" s="314">
        <f t="shared" si="3"/>
        <v>0.14507330378452096</v>
      </c>
      <c r="L62" s="315">
        <v>851</v>
      </c>
      <c r="M62" s="295"/>
      <c r="N62" s="295"/>
      <c r="O62" s="295"/>
      <c r="P62" s="295"/>
      <c r="Q62" s="295"/>
      <c r="R62" s="295"/>
      <c r="S62" s="295"/>
      <c r="T62" s="295"/>
    </row>
    <row r="63" spans="1:20" ht="18.95" customHeight="1" x14ac:dyDescent="0.2">
      <c r="A63" s="300"/>
      <c r="B63" s="316" t="s">
        <v>126</v>
      </c>
      <c r="C63" s="277">
        <v>4023</v>
      </c>
      <c r="D63" s="314">
        <f t="shared" si="4"/>
        <v>8.155049319500359E-4</v>
      </c>
      <c r="E63" s="314">
        <f t="shared" si="5"/>
        <v>0.41362167536664179</v>
      </c>
      <c r="F63" s="329">
        <v>1664</v>
      </c>
      <c r="G63" s="300"/>
      <c r="H63" s="316" t="s">
        <v>108</v>
      </c>
      <c r="I63" s="277">
        <v>4982</v>
      </c>
      <c r="J63" s="314">
        <f t="shared" si="2"/>
        <v>1.0099044422011132E-3</v>
      </c>
      <c r="K63" s="314">
        <f t="shared" si="3"/>
        <v>0.30630268968285829</v>
      </c>
      <c r="L63" s="315">
        <v>1526</v>
      </c>
      <c r="M63" s="295"/>
      <c r="N63" s="295"/>
      <c r="O63" s="295"/>
      <c r="P63" s="295"/>
      <c r="Q63" s="295"/>
      <c r="R63" s="295"/>
      <c r="S63" s="295"/>
      <c r="T63" s="295"/>
    </row>
    <row r="64" spans="1:20" ht="18.95" customHeight="1" x14ac:dyDescent="0.2">
      <c r="A64" s="300"/>
      <c r="B64" s="316" t="s">
        <v>235</v>
      </c>
      <c r="C64" s="277">
        <v>3298</v>
      </c>
      <c r="D64" s="314">
        <f t="shared" si="4"/>
        <v>6.685397130428084E-4</v>
      </c>
      <c r="E64" s="314">
        <f t="shared" si="5"/>
        <v>0.25833838690115224</v>
      </c>
      <c r="F64" s="329">
        <v>852</v>
      </c>
      <c r="G64" s="300"/>
      <c r="H64" s="316" t="s">
        <v>236</v>
      </c>
      <c r="I64" s="277">
        <v>2170</v>
      </c>
      <c r="J64" s="314">
        <f t="shared" si="2"/>
        <v>4.3988210348783939E-4</v>
      </c>
      <c r="K64" s="314">
        <f t="shared" si="3"/>
        <v>0.21244239631336406</v>
      </c>
      <c r="L64" s="315">
        <v>461</v>
      </c>
      <c r="M64" s="295"/>
      <c r="N64" s="295"/>
      <c r="O64" s="295"/>
      <c r="P64" s="295"/>
      <c r="Q64" s="295"/>
      <c r="R64" s="295"/>
      <c r="S64" s="295"/>
      <c r="T64" s="295"/>
    </row>
    <row r="65" spans="1:20" ht="18.95" customHeight="1" x14ac:dyDescent="0.2">
      <c r="A65" s="300"/>
      <c r="B65" s="316" t="s">
        <v>237</v>
      </c>
      <c r="C65" s="277">
        <v>2407</v>
      </c>
      <c r="D65" s="314">
        <f t="shared" si="4"/>
        <v>4.879245267719951E-4</v>
      </c>
      <c r="E65" s="314">
        <f t="shared" si="5"/>
        <v>0.2289156626506024</v>
      </c>
      <c r="F65" s="329">
        <v>551</v>
      </c>
      <c r="G65" s="300"/>
      <c r="H65" s="316" t="s">
        <v>238</v>
      </c>
      <c r="I65" s="277">
        <v>1792</v>
      </c>
      <c r="J65" s="314">
        <f t="shared" si="2"/>
        <v>3.6325747900931254E-4</v>
      </c>
      <c r="K65" s="314">
        <f t="shared" si="3"/>
        <v>0.15234375</v>
      </c>
      <c r="L65" s="315">
        <v>273</v>
      </c>
      <c r="M65" s="295"/>
      <c r="N65" s="295"/>
      <c r="O65" s="295"/>
      <c r="P65" s="295"/>
      <c r="Q65" s="295"/>
      <c r="R65" s="295"/>
      <c r="S65" s="295"/>
      <c r="T65" s="295"/>
    </row>
    <row r="66" spans="1:20" ht="18.95" customHeight="1" x14ac:dyDescent="0.2">
      <c r="A66" s="300"/>
      <c r="B66" s="316" t="s">
        <v>239</v>
      </c>
      <c r="C66" s="277">
        <v>1302</v>
      </c>
      <c r="D66" s="314">
        <f t="shared" si="4"/>
        <v>2.6392926209270365E-4</v>
      </c>
      <c r="E66" s="314">
        <f t="shared" si="5"/>
        <v>7.5268817204301078E-2</v>
      </c>
      <c r="F66" s="329">
        <v>98</v>
      </c>
      <c r="G66" s="295"/>
      <c r="H66" s="345"/>
      <c r="I66" s="345"/>
      <c r="J66" s="345"/>
      <c r="K66" s="345"/>
      <c r="L66" s="295"/>
      <c r="M66" s="295"/>
      <c r="N66" s="295"/>
      <c r="O66" s="295"/>
      <c r="P66" s="295"/>
      <c r="Q66" s="295"/>
      <c r="R66" s="295"/>
      <c r="S66" s="295"/>
      <c r="T66" s="295"/>
    </row>
    <row r="67" spans="1:20" ht="18.95" customHeight="1" x14ac:dyDescent="0.2">
      <c r="A67" s="295"/>
      <c r="B67" s="345"/>
      <c r="C67" s="345"/>
      <c r="D67" s="345"/>
      <c r="E67" s="345"/>
      <c r="F67" s="295"/>
      <c r="G67" s="295"/>
      <c r="H67" s="295"/>
      <c r="I67" s="295"/>
      <c r="J67" s="295"/>
      <c r="K67" s="295"/>
      <c r="L67" s="295"/>
      <c r="M67" s="295"/>
      <c r="N67" s="295"/>
      <c r="O67" s="295"/>
      <c r="P67" s="295"/>
      <c r="Q67" s="295"/>
      <c r="R67" s="295"/>
      <c r="S67" s="295"/>
      <c r="T67" s="295"/>
    </row>
    <row r="68" spans="1:20" ht="18.95" customHeight="1" x14ac:dyDescent="0.2">
      <c r="A68" s="295"/>
      <c r="B68" s="295"/>
      <c r="C68" s="295"/>
      <c r="D68" s="295"/>
      <c r="E68" s="295"/>
      <c r="F68" s="295"/>
      <c r="G68" s="295"/>
      <c r="H68" s="295"/>
      <c r="I68" s="295"/>
      <c r="J68" s="295"/>
      <c r="K68" s="295"/>
      <c r="L68" s="295"/>
      <c r="M68" s="295"/>
      <c r="N68" s="295"/>
      <c r="O68" s="295"/>
      <c r="P68" s="295"/>
      <c r="Q68" s="295"/>
      <c r="R68" s="295"/>
      <c r="S68" s="295"/>
      <c r="T68" s="295"/>
    </row>
    <row r="69" spans="1:20" ht="15.75" x14ac:dyDescent="0.2">
      <c r="A69" s="295"/>
      <c r="B69" s="336" t="s">
        <v>240</v>
      </c>
      <c r="C69" s="295"/>
      <c r="D69" s="295"/>
      <c r="E69" s="295"/>
      <c r="F69" s="295"/>
      <c r="G69" s="295"/>
      <c r="H69" s="295"/>
      <c r="I69" s="295"/>
      <c r="J69" s="295"/>
      <c r="K69" s="295"/>
      <c r="L69" s="295"/>
      <c r="M69" s="295"/>
      <c r="N69" s="295"/>
      <c r="O69" s="295"/>
      <c r="P69" s="295"/>
      <c r="Q69" s="295"/>
      <c r="R69" s="295"/>
      <c r="S69" s="295"/>
      <c r="T69" s="295"/>
    </row>
    <row r="70" spans="1:20" ht="13.5" x14ac:dyDescent="0.2">
      <c r="A70" s="295"/>
      <c r="B70" s="118" t="s">
        <v>241</v>
      </c>
      <c r="C70" s="295"/>
      <c r="D70" s="295"/>
      <c r="E70" s="295"/>
      <c r="F70" s="295"/>
      <c r="G70" s="295"/>
      <c r="H70" s="295"/>
      <c r="I70" s="295"/>
      <c r="J70" s="295"/>
      <c r="K70" s="295"/>
      <c r="L70" s="295"/>
      <c r="M70" s="295"/>
      <c r="N70" s="295"/>
      <c r="O70" s="295"/>
      <c r="P70" s="295"/>
      <c r="Q70" s="295"/>
      <c r="R70" s="295"/>
      <c r="S70" s="295"/>
      <c r="T70" s="295"/>
    </row>
    <row r="71" spans="1:20" ht="13.5" x14ac:dyDescent="0.2">
      <c r="A71" s="295"/>
      <c r="B71" s="295"/>
      <c r="C71" s="295"/>
      <c r="D71" s="344"/>
      <c r="E71" s="344"/>
      <c r="F71" s="295"/>
      <c r="G71" s="295"/>
      <c r="H71" s="295"/>
      <c r="I71" s="295"/>
      <c r="J71" s="295"/>
      <c r="K71" s="295"/>
      <c r="L71" s="295"/>
      <c r="M71" s="295"/>
      <c r="N71" s="295"/>
      <c r="O71" s="295"/>
      <c r="P71" s="295"/>
      <c r="Q71" s="295"/>
      <c r="R71" s="295"/>
      <c r="S71" s="295"/>
      <c r="T71" s="295"/>
    </row>
    <row r="72" spans="1:20" ht="13.5" x14ac:dyDescent="0.2">
      <c r="A72" s="295"/>
      <c r="B72" s="568" t="s">
        <v>242</v>
      </c>
      <c r="C72" s="569"/>
      <c r="D72" s="567">
        <v>2000000</v>
      </c>
      <c r="E72" s="567"/>
      <c r="F72" s="294"/>
      <c r="G72" s="295"/>
      <c r="H72" s="295"/>
      <c r="I72" s="295"/>
      <c r="J72" s="295"/>
      <c r="K72" s="295"/>
      <c r="L72" s="295"/>
      <c r="M72" s="295"/>
      <c r="N72" s="295"/>
      <c r="O72" s="295"/>
      <c r="P72" s="295"/>
      <c r="Q72" s="295"/>
      <c r="R72" s="295"/>
      <c r="S72" s="295"/>
      <c r="T72" s="295"/>
    </row>
    <row r="73" spans="1:20" ht="13.5" x14ac:dyDescent="0.2">
      <c r="A73" s="295"/>
      <c r="B73" s="558" t="s">
        <v>82</v>
      </c>
      <c r="C73" s="564"/>
      <c r="D73" s="191" t="s">
        <v>53</v>
      </c>
      <c r="E73" s="191" t="s">
        <v>243</v>
      </c>
      <c r="F73" s="294"/>
      <c r="G73" s="295"/>
      <c r="H73" s="295"/>
      <c r="I73" s="295"/>
      <c r="J73" s="295"/>
      <c r="K73" s="295"/>
      <c r="L73" s="295"/>
      <c r="M73" s="295"/>
      <c r="N73" s="295"/>
      <c r="O73" s="295"/>
      <c r="P73" s="295"/>
      <c r="Q73" s="295"/>
      <c r="R73" s="295"/>
      <c r="S73" s="295"/>
      <c r="T73" s="295"/>
    </row>
    <row r="74" spans="1:20" ht="13.5" x14ac:dyDescent="0.2">
      <c r="A74" s="295"/>
      <c r="B74" s="573" t="s">
        <v>244</v>
      </c>
      <c r="C74" s="574"/>
      <c r="D74" s="356">
        <v>460000</v>
      </c>
      <c r="E74" s="355">
        <f t="shared" ref="E74:E83" si="6">D74/$D$72</f>
        <v>0.23</v>
      </c>
      <c r="F74" s="294"/>
      <c r="G74" s="295"/>
      <c r="H74" s="295"/>
      <c r="I74" s="295"/>
      <c r="J74" s="295"/>
      <c r="K74" s="295"/>
      <c r="L74" s="295"/>
      <c r="M74" s="295"/>
      <c r="N74" s="295"/>
      <c r="O74" s="295"/>
      <c r="P74" s="295"/>
      <c r="Q74" s="295"/>
      <c r="R74" s="295"/>
      <c r="S74" s="295"/>
      <c r="T74" s="295"/>
    </row>
    <row r="75" spans="1:20" ht="13.5" x14ac:dyDescent="0.2">
      <c r="A75" s="295"/>
      <c r="B75" s="573" t="s">
        <v>245</v>
      </c>
      <c r="C75" s="574"/>
      <c r="D75" s="296">
        <v>440000</v>
      </c>
      <c r="E75" s="297">
        <f t="shared" si="6"/>
        <v>0.22</v>
      </c>
      <c r="F75" s="294"/>
      <c r="G75" s="295"/>
      <c r="H75" s="295"/>
      <c r="I75" s="295"/>
      <c r="J75" s="295"/>
      <c r="K75" s="295"/>
      <c r="L75" s="295"/>
      <c r="M75" s="295"/>
      <c r="N75" s="295"/>
      <c r="O75" s="295"/>
      <c r="P75" s="295"/>
      <c r="Q75" s="295"/>
      <c r="R75" s="295"/>
      <c r="S75" s="295"/>
      <c r="T75" s="295"/>
    </row>
    <row r="76" spans="1:20" ht="13.5" x14ac:dyDescent="0.2">
      <c r="A76" s="295"/>
      <c r="B76" s="573" t="s">
        <v>246</v>
      </c>
      <c r="C76" s="574"/>
      <c r="D76" s="296">
        <v>300000</v>
      </c>
      <c r="E76" s="297">
        <f t="shared" si="6"/>
        <v>0.15</v>
      </c>
      <c r="F76" s="294"/>
      <c r="G76" s="295"/>
      <c r="H76" s="295"/>
      <c r="I76" s="295"/>
      <c r="J76" s="295"/>
      <c r="K76" s="295"/>
      <c r="L76" s="295"/>
      <c r="M76" s="295"/>
      <c r="N76" s="295"/>
      <c r="O76" s="295"/>
      <c r="P76" s="295"/>
      <c r="Q76" s="295"/>
      <c r="R76" s="295"/>
      <c r="S76" s="295"/>
      <c r="T76" s="295"/>
    </row>
    <row r="77" spans="1:20" ht="13.5" x14ac:dyDescent="0.2">
      <c r="A77" s="295"/>
      <c r="B77" s="573" t="s">
        <v>247</v>
      </c>
      <c r="C77" s="574"/>
      <c r="D77" s="296">
        <v>250000</v>
      </c>
      <c r="E77" s="297">
        <f t="shared" si="6"/>
        <v>0.125</v>
      </c>
      <c r="F77" s="294"/>
      <c r="G77" s="295"/>
      <c r="H77" s="295"/>
      <c r="I77" s="295"/>
      <c r="J77" s="295"/>
      <c r="K77" s="295"/>
      <c r="L77" s="295"/>
      <c r="M77" s="295"/>
      <c r="N77" s="295"/>
      <c r="O77" s="295"/>
      <c r="P77" s="295"/>
      <c r="Q77" s="295"/>
      <c r="R77" s="295"/>
      <c r="S77" s="295"/>
      <c r="T77" s="295"/>
    </row>
    <row r="78" spans="1:20" ht="13.5" x14ac:dyDescent="0.2">
      <c r="A78" s="295"/>
      <c r="B78" s="573" t="s">
        <v>248</v>
      </c>
      <c r="C78" s="574"/>
      <c r="D78" s="296">
        <v>240000</v>
      </c>
      <c r="E78" s="297">
        <f t="shared" si="6"/>
        <v>0.12</v>
      </c>
      <c r="F78" s="294"/>
      <c r="G78" s="295"/>
      <c r="H78" s="295"/>
      <c r="I78" s="295"/>
      <c r="J78" s="295"/>
      <c r="K78" s="295"/>
      <c r="L78" s="295"/>
      <c r="M78" s="295"/>
      <c r="N78" s="295"/>
      <c r="O78" s="295"/>
      <c r="P78" s="295"/>
      <c r="Q78" s="295"/>
      <c r="R78" s="295"/>
      <c r="S78" s="295"/>
      <c r="T78" s="295"/>
    </row>
    <row r="79" spans="1:20" ht="13.5" x14ac:dyDescent="0.2">
      <c r="A79" s="295"/>
      <c r="B79" s="573" t="s">
        <v>249</v>
      </c>
      <c r="C79" s="574"/>
      <c r="D79" s="296">
        <v>150000</v>
      </c>
      <c r="E79" s="297">
        <f t="shared" si="6"/>
        <v>7.4999999999999997E-2</v>
      </c>
      <c r="F79" s="294"/>
      <c r="G79" s="295"/>
      <c r="H79" s="295"/>
      <c r="I79" s="295"/>
      <c r="J79" s="295"/>
      <c r="K79" s="295"/>
      <c r="L79" s="295"/>
      <c r="M79" s="295"/>
      <c r="N79" s="295"/>
      <c r="O79" s="295"/>
      <c r="P79" s="295"/>
      <c r="Q79" s="295"/>
      <c r="R79" s="295"/>
      <c r="S79" s="295"/>
      <c r="T79" s="295"/>
    </row>
    <row r="80" spans="1:20" ht="13.5" x14ac:dyDescent="0.2">
      <c r="A80" s="295"/>
      <c r="B80" s="573" t="s">
        <v>250</v>
      </c>
      <c r="C80" s="574"/>
      <c r="D80" s="296">
        <v>120000</v>
      </c>
      <c r="E80" s="297">
        <f t="shared" si="6"/>
        <v>0.06</v>
      </c>
      <c r="F80" s="294"/>
      <c r="G80" s="295"/>
      <c r="H80" s="295"/>
      <c r="I80" s="295"/>
      <c r="J80" s="295"/>
      <c r="K80" s="295"/>
      <c r="L80" s="295"/>
      <c r="M80" s="295"/>
      <c r="N80" s="295"/>
      <c r="O80" s="295"/>
      <c r="P80" s="295"/>
      <c r="Q80" s="295"/>
      <c r="R80" s="295"/>
      <c r="S80" s="295"/>
      <c r="T80" s="295"/>
    </row>
    <row r="81" spans="1:20" ht="13.5" x14ac:dyDescent="0.2">
      <c r="A81" s="295"/>
      <c r="B81" s="573" t="s">
        <v>251</v>
      </c>
      <c r="C81" s="574"/>
      <c r="D81" s="296">
        <v>120000</v>
      </c>
      <c r="E81" s="297">
        <f t="shared" si="6"/>
        <v>0.06</v>
      </c>
      <c r="F81" s="294"/>
      <c r="G81" s="295"/>
      <c r="H81" s="295"/>
      <c r="I81" s="295"/>
      <c r="J81" s="295"/>
      <c r="K81" s="295"/>
      <c r="L81" s="295"/>
      <c r="M81" s="295"/>
      <c r="N81" s="295"/>
      <c r="O81" s="295"/>
      <c r="P81" s="295"/>
      <c r="Q81" s="295"/>
      <c r="R81" s="295"/>
      <c r="S81" s="295"/>
      <c r="T81" s="295"/>
    </row>
    <row r="82" spans="1:20" ht="13.5" x14ac:dyDescent="0.2">
      <c r="A82" s="295"/>
      <c r="B82" s="573" t="s">
        <v>252</v>
      </c>
      <c r="C82" s="574"/>
      <c r="D82" s="296">
        <v>110000</v>
      </c>
      <c r="E82" s="297">
        <f t="shared" si="6"/>
        <v>5.5E-2</v>
      </c>
      <c r="F82" s="294"/>
      <c r="G82" s="295"/>
      <c r="H82" s="295"/>
      <c r="I82" s="295"/>
      <c r="J82" s="295"/>
      <c r="K82" s="295"/>
      <c r="L82" s="295"/>
      <c r="M82" s="295"/>
      <c r="N82" s="295"/>
      <c r="O82" s="295"/>
      <c r="P82" s="295"/>
      <c r="Q82" s="295"/>
      <c r="R82" s="295"/>
      <c r="S82" s="295"/>
      <c r="T82" s="295"/>
    </row>
    <row r="83" spans="1:20" ht="13.5" x14ac:dyDescent="0.2">
      <c r="A83" s="295"/>
      <c r="B83" s="575" t="s">
        <v>253</v>
      </c>
      <c r="C83" s="576"/>
      <c r="D83" s="365">
        <v>60000</v>
      </c>
      <c r="E83" s="332">
        <f t="shared" si="6"/>
        <v>0.03</v>
      </c>
      <c r="F83" s="294"/>
      <c r="G83" s="295"/>
      <c r="H83" s="295"/>
      <c r="I83" s="295"/>
      <c r="J83" s="295"/>
      <c r="K83" s="295"/>
      <c r="L83" s="295"/>
      <c r="M83" s="295"/>
      <c r="N83" s="295"/>
      <c r="O83" s="295"/>
      <c r="P83" s="295"/>
      <c r="Q83" s="295"/>
      <c r="R83" s="295"/>
      <c r="S83" s="295"/>
      <c r="T83" s="295"/>
    </row>
    <row r="84" spans="1:20" ht="13.5" x14ac:dyDescent="0.2">
      <c r="A84" s="295"/>
      <c r="B84" s="553" t="s">
        <v>254</v>
      </c>
      <c r="C84" s="552"/>
      <c r="D84" s="191" t="s">
        <v>53</v>
      </c>
      <c r="E84" s="241" t="s">
        <v>243</v>
      </c>
      <c r="F84" s="294"/>
      <c r="G84" s="295"/>
      <c r="H84" s="295"/>
      <c r="I84" s="295"/>
      <c r="J84" s="295"/>
      <c r="K84" s="295"/>
      <c r="L84" s="295"/>
      <c r="M84" s="295"/>
      <c r="N84" s="295"/>
      <c r="O84" s="295"/>
      <c r="P84" s="295"/>
      <c r="Q84" s="295"/>
      <c r="R84" s="295"/>
      <c r="S84" s="295"/>
      <c r="T84" s="295"/>
    </row>
    <row r="85" spans="1:20" ht="13.5" x14ac:dyDescent="0.2">
      <c r="A85" s="300"/>
      <c r="B85" s="565" t="s">
        <v>255</v>
      </c>
      <c r="C85" s="565"/>
      <c r="D85" s="356">
        <v>100000</v>
      </c>
      <c r="E85" s="355">
        <f t="shared" ref="E85:E94" si="7">D85/$D$72</f>
        <v>0.05</v>
      </c>
      <c r="F85" s="294"/>
      <c r="G85" s="295"/>
      <c r="H85" s="295"/>
      <c r="I85" s="295"/>
      <c r="J85" s="295"/>
      <c r="K85" s="295"/>
      <c r="L85" s="295"/>
      <c r="M85" s="295"/>
      <c r="N85" s="295"/>
      <c r="O85" s="295"/>
      <c r="P85" s="295"/>
      <c r="Q85" s="295"/>
      <c r="R85" s="295"/>
      <c r="S85" s="295"/>
      <c r="T85" s="295"/>
    </row>
    <row r="86" spans="1:20" ht="13.5" x14ac:dyDescent="0.2">
      <c r="A86" s="300"/>
      <c r="B86" s="577" t="s">
        <v>256</v>
      </c>
      <c r="C86" s="577"/>
      <c r="D86" s="296">
        <v>90000</v>
      </c>
      <c r="E86" s="297">
        <f t="shared" si="7"/>
        <v>4.4999999999999998E-2</v>
      </c>
      <c r="F86" s="294"/>
      <c r="G86" s="295"/>
      <c r="H86" s="295"/>
      <c r="I86" s="295"/>
      <c r="J86" s="295"/>
      <c r="K86" s="295"/>
      <c r="L86" s="295"/>
      <c r="M86" s="295"/>
      <c r="N86" s="295"/>
      <c r="O86" s="295"/>
      <c r="P86" s="295"/>
      <c r="Q86" s="295"/>
      <c r="R86" s="295"/>
      <c r="S86" s="295"/>
      <c r="T86" s="295"/>
    </row>
    <row r="87" spans="1:20" ht="13.5" x14ac:dyDescent="0.2">
      <c r="A87" s="300"/>
      <c r="B87" s="565" t="s">
        <v>255</v>
      </c>
      <c r="C87" s="566"/>
      <c r="D87" s="296">
        <v>80000</v>
      </c>
      <c r="E87" s="297">
        <f t="shared" si="7"/>
        <v>0.04</v>
      </c>
      <c r="F87" s="294"/>
      <c r="G87" s="295"/>
      <c r="H87" s="295"/>
      <c r="I87" s="295"/>
      <c r="J87" s="295"/>
      <c r="K87" s="295"/>
      <c r="L87" s="295"/>
      <c r="M87" s="295"/>
      <c r="N87" s="295"/>
      <c r="O87" s="295"/>
      <c r="P87" s="295"/>
      <c r="Q87" s="295"/>
      <c r="R87" s="295"/>
      <c r="S87" s="295"/>
      <c r="T87" s="295"/>
    </row>
    <row r="88" spans="1:20" ht="13.5" x14ac:dyDescent="0.2">
      <c r="A88" s="300"/>
      <c r="B88" s="565" t="s">
        <v>257</v>
      </c>
      <c r="C88" s="566"/>
      <c r="D88" s="296">
        <v>80000</v>
      </c>
      <c r="E88" s="297">
        <f t="shared" si="7"/>
        <v>0.04</v>
      </c>
      <c r="F88" s="294"/>
      <c r="G88" s="295"/>
      <c r="H88" s="295"/>
      <c r="I88" s="295"/>
      <c r="J88" s="295"/>
      <c r="K88" s="295"/>
      <c r="L88" s="295"/>
      <c r="M88" s="295"/>
      <c r="N88" s="295"/>
      <c r="O88" s="295"/>
      <c r="P88" s="295"/>
      <c r="Q88" s="295"/>
      <c r="R88" s="295"/>
      <c r="S88" s="295"/>
      <c r="T88" s="295"/>
    </row>
    <row r="89" spans="1:20" ht="13.5" x14ac:dyDescent="0.2">
      <c r="A89" s="300"/>
      <c r="B89" s="565" t="s">
        <v>258</v>
      </c>
      <c r="C89" s="565"/>
      <c r="D89" s="296">
        <v>60000</v>
      </c>
      <c r="E89" s="297">
        <f t="shared" si="7"/>
        <v>0.03</v>
      </c>
      <c r="F89" s="294"/>
      <c r="G89" s="295"/>
      <c r="H89" s="295"/>
      <c r="I89" s="295"/>
      <c r="J89" s="295"/>
      <c r="K89" s="295"/>
      <c r="L89" s="295"/>
      <c r="M89" s="295"/>
      <c r="N89" s="295"/>
      <c r="O89" s="295"/>
      <c r="P89" s="295"/>
      <c r="Q89" s="295"/>
      <c r="R89" s="295"/>
      <c r="S89" s="295"/>
      <c r="T89" s="295"/>
    </row>
    <row r="90" spans="1:20" ht="13.5" x14ac:dyDescent="0.2">
      <c r="A90" s="300"/>
      <c r="B90" s="565" t="s">
        <v>259</v>
      </c>
      <c r="C90" s="565"/>
      <c r="D90" s="296">
        <v>60000</v>
      </c>
      <c r="E90" s="297">
        <f t="shared" si="7"/>
        <v>0.03</v>
      </c>
      <c r="F90" s="294"/>
      <c r="G90" s="295"/>
      <c r="H90" s="295"/>
      <c r="I90" s="295"/>
      <c r="J90" s="295"/>
      <c r="K90" s="295"/>
      <c r="L90" s="295"/>
      <c r="M90" s="295"/>
      <c r="N90" s="295"/>
      <c r="O90" s="295"/>
      <c r="P90" s="295"/>
      <c r="Q90" s="295"/>
      <c r="R90" s="295"/>
      <c r="S90" s="295"/>
      <c r="T90" s="295"/>
    </row>
    <row r="91" spans="1:20" ht="13.5" x14ac:dyDescent="0.2">
      <c r="A91" s="300"/>
      <c r="B91" s="565" t="s">
        <v>260</v>
      </c>
      <c r="C91" s="565"/>
      <c r="D91" s="296">
        <v>60000</v>
      </c>
      <c r="E91" s="297">
        <f t="shared" si="7"/>
        <v>0.03</v>
      </c>
      <c r="F91" s="294"/>
      <c r="G91" s="295"/>
      <c r="H91" s="295"/>
      <c r="I91" s="295"/>
      <c r="J91" s="295"/>
      <c r="K91" s="295"/>
      <c r="L91" s="295"/>
      <c r="M91" s="295"/>
      <c r="N91" s="295"/>
      <c r="O91" s="295"/>
      <c r="P91" s="295"/>
      <c r="Q91" s="295"/>
      <c r="R91" s="295"/>
      <c r="S91" s="295"/>
      <c r="T91" s="295"/>
    </row>
    <row r="92" spans="1:20" ht="13.5" x14ac:dyDescent="0.2">
      <c r="A92" s="300"/>
      <c r="B92" s="565" t="s">
        <v>261</v>
      </c>
      <c r="C92" s="565"/>
      <c r="D92" s="296">
        <v>60000</v>
      </c>
      <c r="E92" s="297">
        <f t="shared" si="7"/>
        <v>0.03</v>
      </c>
      <c r="F92" s="294"/>
      <c r="G92" s="295"/>
      <c r="H92" s="295"/>
      <c r="I92" s="295"/>
      <c r="J92" s="295"/>
      <c r="K92" s="295"/>
      <c r="L92" s="295"/>
      <c r="M92" s="295"/>
      <c r="N92" s="295"/>
      <c r="O92" s="295"/>
      <c r="P92" s="295"/>
      <c r="Q92" s="295"/>
      <c r="R92" s="295"/>
      <c r="S92" s="295"/>
      <c r="T92" s="295"/>
    </row>
    <row r="93" spans="1:20" ht="13.5" x14ac:dyDescent="0.2">
      <c r="A93" s="300"/>
      <c r="B93" s="565" t="s">
        <v>262</v>
      </c>
      <c r="C93" s="565"/>
      <c r="D93" s="296">
        <v>60000</v>
      </c>
      <c r="E93" s="297">
        <f t="shared" si="7"/>
        <v>0.03</v>
      </c>
      <c r="F93" s="294"/>
      <c r="G93" s="295"/>
      <c r="H93" s="295"/>
      <c r="I93" s="295"/>
      <c r="J93" s="295"/>
      <c r="K93" s="295"/>
      <c r="L93" s="295"/>
      <c r="M93" s="295"/>
      <c r="N93" s="295"/>
      <c r="O93" s="295"/>
      <c r="P93" s="295"/>
      <c r="Q93" s="295"/>
      <c r="R93" s="295"/>
      <c r="S93" s="295"/>
      <c r="T93" s="295"/>
    </row>
    <row r="94" spans="1:20" ht="13.5" x14ac:dyDescent="0.2">
      <c r="A94" s="300"/>
      <c r="B94" s="572" t="s">
        <v>263</v>
      </c>
      <c r="C94" s="572"/>
      <c r="D94" s="333">
        <v>50000</v>
      </c>
      <c r="E94" s="332">
        <f t="shared" si="7"/>
        <v>2.5000000000000001E-2</v>
      </c>
      <c r="F94" s="294"/>
      <c r="G94" s="295"/>
      <c r="H94" s="295"/>
      <c r="I94" s="295"/>
      <c r="J94" s="295"/>
      <c r="K94" s="295"/>
      <c r="L94" s="295"/>
      <c r="M94" s="295"/>
      <c r="N94" s="295"/>
      <c r="O94" s="295"/>
      <c r="P94" s="295"/>
      <c r="Q94" s="295"/>
      <c r="R94" s="295"/>
      <c r="S94" s="295"/>
      <c r="T94" s="295"/>
    </row>
    <row r="95" spans="1:20" ht="13.5" x14ac:dyDescent="0.2">
      <c r="A95" s="295"/>
      <c r="B95" s="345"/>
      <c r="C95" s="345"/>
      <c r="D95" s="345"/>
      <c r="E95" s="345"/>
      <c r="F95" s="295"/>
      <c r="G95" s="295"/>
      <c r="H95" s="295"/>
      <c r="I95" s="295"/>
      <c r="J95" s="295"/>
      <c r="K95" s="295"/>
      <c r="L95" s="295"/>
      <c r="M95" s="295"/>
      <c r="N95" s="295"/>
      <c r="O95" s="295"/>
      <c r="P95" s="295"/>
      <c r="Q95" s="295"/>
      <c r="R95" s="295"/>
      <c r="S95" s="295"/>
      <c r="T95" s="295"/>
    </row>
    <row r="96" spans="1:20" ht="13.5" x14ac:dyDescent="0.2">
      <c r="A96" s="295"/>
      <c r="B96" s="295"/>
      <c r="C96" s="295"/>
      <c r="D96" s="295"/>
      <c r="E96" s="295"/>
      <c r="F96" s="295"/>
      <c r="G96" s="295"/>
      <c r="H96" s="295"/>
      <c r="I96" s="295"/>
      <c r="J96" s="295"/>
      <c r="K96" s="295"/>
      <c r="L96" s="295"/>
      <c r="M96" s="295"/>
      <c r="N96" s="295"/>
      <c r="O96" s="295"/>
      <c r="P96" s="295"/>
      <c r="Q96" s="295"/>
      <c r="R96" s="295"/>
      <c r="S96" s="295"/>
      <c r="T96" s="295"/>
    </row>
    <row r="97" spans="1:20" ht="13.5" x14ac:dyDescent="0.2">
      <c r="A97" s="295"/>
      <c r="B97" s="295"/>
      <c r="C97" s="295"/>
      <c r="D97" s="295"/>
      <c r="E97" s="295"/>
      <c r="F97" s="295"/>
      <c r="G97" s="295"/>
      <c r="H97" s="295"/>
      <c r="I97" s="295"/>
      <c r="J97" s="295"/>
      <c r="K97" s="295"/>
      <c r="L97" s="295"/>
      <c r="M97" s="295"/>
      <c r="N97" s="295"/>
      <c r="O97" s="295"/>
      <c r="P97" s="295"/>
      <c r="Q97" s="295"/>
      <c r="R97" s="295"/>
      <c r="S97" s="295"/>
      <c r="T97" s="295"/>
    </row>
    <row r="98" spans="1:20" ht="13.5" x14ac:dyDescent="0.2">
      <c r="A98" s="295"/>
      <c r="B98" s="295"/>
      <c r="C98" s="295"/>
      <c r="D98" s="295"/>
      <c r="E98" s="295"/>
      <c r="F98" s="295"/>
      <c r="G98" s="295"/>
      <c r="H98" s="295"/>
      <c r="I98" s="295"/>
      <c r="J98" s="295"/>
      <c r="K98" s="295"/>
      <c r="L98" s="295"/>
      <c r="M98" s="295"/>
      <c r="N98" s="295"/>
      <c r="O98" s="295"/>
      <c r="P98" s="295"/>
      <c r="Q98" s="295"/>
      <c r="R98" s="295"/>
      <c r="S98" s="295"/>
      <c r="T98" s="295"/>
    </row>
    <row r="99" spans="1:20" ht="13.5" x14ac:dyDescent="0.2">
      <c r="A99" s="295"/>
      <c r="B99" s="295"/>
      <c r="C99" s="295"/>
      <c r="D99" s="295"/>
      <c r="E99" s="295"/>
      <c r="F99" s="295"/>
      <c r="G99" s="295"/>
      <c r="H99" s="295"/>
      <c r="I99" s="295"/>
      <c r="J99" s="295"/>
      <c r="K99" s="295"/>
      <c r="L99" s="295"/>
      <c r="M99" s="295"/>
      <c r="N99" s="295"/>
      <c r="O99" s="295"/>
      <c r="P99" s="295"/>
      <c r="Q99" s="295"/>
      <c r="R99" s="295"/>
      <c r="S99" s="295"/>
      <c r="T99" s="295"/>
    </row>
    <row r="100" spans="1:20" ht="13.5" x14ac:dyDescent="0.2">
      <c r="A100" s="295"/>
      <c r="B100" s="295"/>
      <c r="C100" s="295"/>
      <c r="D100" s="295"/>
      <c r="E100" s="295"/>
      <c r="F100" s="295"/>
      <c r="G100" s="295"/>
      <c r="H100" s="295"/>
      <c r="I100" s="295"/>
      <c r="J100" s="295"/>
      <c r="K100" s="295"/>
      <c r="L100" s="295"/>
      <c r="M100" s="295"/>
      <c r="N100" s="295"/>
      <c r="O100" s="295"/>
      <c r="P100" s="295"/>
      <c r="Q100" s="295"/>
      <c r="R100" s="295"/>
      <c r="S100" s="295"/>
      <c r="T100" s="295"/>
    </row>
    <row r="101" spans="1:20" ht="13.5" x14ac:dyDescent="0.2">
      <c r="A101" s="295"/>
      <c r="B101" s="295"/>
      <c r="C101" s="295"/>
      <c r="D101" s="295"/>
      <c r="E101" s="295"/>
      <c r="F101" s="295"/>
      <c r="G101" s="295"/>
      <c r="H101" s="295"/>
      <c r="I101" s="295"/>
      <c r="J101" s="295"/>
      <c r="K101" s="295"/>
      <c r="L101" s="295"/>
      <c r="M101" s="295"/>
      <c r="N101" s="295"/>
      <c r="O101" s="295"/>
      <c r="P101" s="295"/>
      <c r="Q101" s="295"/>
      <c r="R101" s="295"/>
      <c r="S101" s="295"/>
      <c r="T101" s="295"/>
    </row>
    <row r="102" spans="1:20" ht="13.5" x14ac:dyDescent="0.2">
      <c r="A102" s="295"/>
      <c r="B102" s="295"/>
      <c r="C102" s="295"/>
      <c r="D102" s="295"/>
      <c r="E102" s="295"/>
      <c r="F102" s="295"/>
      <c r="G102" s="295"/>
      <c r="H102" s="295"/>
      <c r="I102" s="295"/>
      <c r="J102" s="295"/>
      <c r="K102" s="295"/>
      <c r="L102" s="295"/>
      <c r="M102" s="295"/>
      <c r="N102" s="295"/>
      <c r="O102" s="295"/>
      <c r="P102" s="295"/>
      <c r="Q102" s="295"/>
      <c r="R102" s="295"/>
      <c r="S102" s="295"/>
      <c r="T102" s="295"/>
    </row>
    <row r="103" spans="1:20" ht="13.5" x14ac:dyDescent="0.2">
      <c r="A103" s="295"/>
      <c r="B103" s="295"/>
      <c r="C103" s="295"/>
      <c r="D103" s="295"/>
      <c r="E103" s="295"/>
      <c r="F103" s="295"/>
      <c r="G103" s="295"/>
      <c r="H103" s="295"/>
      <c r="I103" s="295"/>
      <c r="J103" s="295"/>
      <c r="K103" s="295"/>
      <c r="L103" s="295"/>
      <c r="M103" s="295"/>
      <c r="N103" s="295"/>
      <c r="O103" s="295"/>
      <c r="P103" s="295"/>
      <c r="Q103" s="295"/>
      <c r="R103" s="295"/>
      <c r="S103" s="295"/>
      <c r="T103" s="295"/>
    </row>
    <row r="104" spans="1:20" ht="13.5" x14ac:dyDescent="0.2">
      <c r="A104" s="295"/>
      <c r="B104" s="295"/>
      <c r="C104" s="295"/>
      <c r="D104" s="295"/>
      <c r="E104" s="295"/>
      <c r="F104" s="295"/>
      <c r="G104" s="295"/>
      <c r="H104" s="295"/>
      <c r="I104" s="295"/>
      <c r="J104" s="295"/>
      <c r="K104" s="295"/>
      <c r="L104" s="295"/>
      <c r="M104" s="295"/>
      <c r="N104" s="295"/>
      <c r="O104" s="295"/>
      <c r="P104" s="295"/>
      <c r="Q104" s="295"/>
      <c r="R104" s="295"/>
      <c r="S104" s="295"/>
      <c r="T104" s="295"/>
    </row>
    <row r="105" spans="1:20" ht="13.5" x14ac:dyDescent="0.2">
      <c r="A105" s="295"/>
      <c r="B105" s="295"/>
      <c r="C105" s="295"/>
      <c r="D105" s="295"/>
      <c r="E105" s="295"/>
      <c r="F105" s="295"/>
      <c r="G105" s="295"/>
      <c r="H105" s="295"/>
      <c r="I105" s="295"/>
      <c r="J105" s="295"/>
      <c r="K105" s="295"/>
      <c r="L105" s="295"/>
      <c r="M105" s="295"/>
      <c r="N105" s="295"/>
      <c r="O105" s="295"/>
      <c r="P105" s="295"/>
      <c r="Q105" s="295"/>
      <c r="R105" s="295"/>
      <c r="S105" s="295"/>
      <c r="T105" s="295"/>
    </row>
    <row r="106" spans="1:20" ht="13.5" x14ac:dyDescent="0.2">
      <c r="A106" s="295"/>
      <c r="B106" s="295"/>
      <c r="C106" s="295"/>
      <c r="D106" s="295"/>
      <c r="E106" s="295"/>
      <c r="F106" s="295"/>
      <c r="G106" s="295"/>
      <c r="H106" s="295"/>
      <c r="I106" s="295"/>
      <c r="J106" s="295"/>
      <c r="K106" s="295"/>
      <c r="L106" s="295"/>
      <c r="M106" s="295"/>
      <c r="N106" s="295"/>
      <c r="O106" s="295"/>
      <c r="P106" s="295"/>
      <c r="Q106" s="295"/>
      <c r="R106" s="295"/>
      <c r="S106" s="295"/>
      <c r="T106" s="295"/>
    </row>
    <row r="107" spans="1:20" ht="13.5" x14ac:dyDescent="0.2">
      <c r="A107" s="295"/>
      <c r="B107" s="295"/>
      <c r="C107" s="295"/>
      <c r="D107" s="295"/>
      <c r="E107" s="295"/>
      <c r="F107" s="295"/>
      <c r="G107" s="295"/>
      <c r="H107" s="295"/>
      <c r="I107" s="295"/>
      <c r="J107" s="295"/>
      <c r="K107" s="295"/>
      <c r="L107" s="295"/>
      <c r="M107" s="295"/>
      <c r="N107" s="295"/>
      <c r="O107" s="295"/>
      <c r="P107" s="295"/>
      <c r="Q107" s="295"/>
      <c r="R107" s="295"/>
      <c r="S107" s="295"/>
      <c r="T107" s="295"/>
    </row>
    <row r="108" spans="1:20" ht="13.5" x14ac:dyDescent="0.2">
      <c r="A108" s="295"/>
      <c r="B108" s="295"/>
      <c r="C108" s="295"/>
      <c r="D108" s="295"/>
      <c r="E108" s="295"/>
      <c r="F108" s="295"/>
      <c r="G108" s="295"/>
      <c r="H108" s="295"/>
      <c r="I108" s="295"/>
      <c r="J108" s="295"/>
      <c r="K108" s="295"/>
      <c r="L108" s="295"/>
      <c r="M108" s="295"/>
      <c r="N108" s="295"/>
      <c r="O108" s="295"/>
      <c r="P108" s="295"/>
      <c r="Q108" s="295"/>
      <c r="R108" s="295"/>
      <c r="S108" s="295"/>
      <c r="T108" s="295"/>
    </row>
    <row r="109" spans="1:20" ht="13.5" x14ac:dyDescent="0.2">
      <c r="A109" s="295"/>
      <c r="B109" s="295"/>
      <c r="C109" s="295"/>
      <c r="D109" s="295"/>
      <c r="E109" s="295"/>
      <c r="F109" s="295"/>
      <c r="G109" s="295"/>
      <c r="H109" s="295"/>
      <c r="I109" s="295"/>
      <c r="J109" s="295"/>
      <c r="K109" s="295"/>
      <c r="L109" s="295"/>
      <c r="M109" s="295"/>
      <c r="N109" s="295"/>
      <c r="O109" s="295"/>
      <c r="P109" s="295"/>
      <c r="Q109" s="295"/>
      <c r="R109" s="295"/>
      <c r="S109" s="295"/>
      <c r="T109" s="295"/>
    </row>
    <row r="110" spans="1:20" ht="13.5" x14ac:dyDescent="0.2">
      <c r="A110" s="295"/>
      <c r="B110" s="295"/>
      <c r="C110" s="295"/>
      <c r="D110" s="295"/>
      <c r="E110" s="295"/>
      <c r="F110" s="295"/>
      <c r="G110" s="295"/>
      <c r="H110" s="295"/>
      <c r="I110" s="295"/>
      <c r="J110" s="295"/>
      <c r="K110" s="295"/>
      <c r="L110" s="295"/>
      <c r="M110" s="295"/>
      <c r="N110" s="295"/>
      <c r="O110" s="295"/>
      <c r="P110" s="295"/>
      <c r="Q110" s="295"/>
      <c r="R110" s="295"/>
      <c r="S110" s="295"/>
      <c r="T110" s="295"/>
    </row>
    <row r="111" spans="1:20" ht="13.5" x14ac:dyDescent="0.2">
      <c r="A111" s="295"/>
      <c r="B111" s="295"/>
      <c r="C111" s="295"/>
      <c r="D111" s="295"/>
      <c r="E111" s="295"/>
      <c r="F111" s="295"/>
      <c r="G111" s="295"/>
      <c r="H111" s="295"/>
      <c r="I111" s="295"/>
      <c r="J111" s="295"/>
      <c r="K111" s="295"/>
      <c r="L111" s="295"/>
      <c r="M111" s="295"/>
      <c r="N111" s="295"/>
      <c r="O111" s="295"/>
      <c r="P111" s="295"/>
      <c r="Q111" s="295"/>
      <c r="R111" s="295"/>
      <c r="S111" s="295"/>
      <c r="T111" s="295"/>
    </row>
    <row r="112" spans="1:20" ht="13.5" x14ac:dyDescent="0.2">
      <c r="A112" s="295"/>
      <c r="B112" s="295"/>
      <c r="C112" s="295"/>
      <c r="D112" s="295"/>
      <c r="E112" s="295"/>
      <c r="F112" s="295"/>
      <c r="G112" s="295"/>
      <c r="H112" s="295"/>
      <c r="I112" s="295"/>
      <c r="J112" s="295"/>
      <c r="K112" s="295"/>
      <c r="L112" s="295"/>
      <c r="M112" s="295"/>
      <c r="N112" s="295"/>
      <c r="O112" s="295"/>
      <c r="P112" s="295"/>
      <c r="Q112" s="295"/>
      <c r="R112" s="295"/>
      <c r="S112" s="295"/>
      <c r="T112" s="295"/>
    </row>
    <row r="113" spans="1:20" ht="13.5" x14ac:dyDescent="0.2">
      <c r="A113" s="295"/>
      <c r="B113" s="295"/>
      <c r="C113" s="295"/>
      <c r="D113" s="295"/>
      <c r="E113" s="295"/>
      <c r="F113" s="295"/>
      <c r="G113" s="295"/>
      <c r="H113" s="295"/>
      <c r="I113" s="295"/>
      <c r="J113" s="295"/>
      <c r="K113" s="295"/>
      <c r="L113" s="295"/>
      <c r="M113" s="295"/>
      <c r="N113" s="295"/>
      <c r="O113" s="295"/>
      <c r="P113" s="295"/>
      <c r="Q113" s="295"/>
      <c r="R113" s="295"/>
      <c r="S113" s="295"/>
      <c r="T113" s="295"/>
    </row>
    <row r="114" spans="1:20" ht="13.5" x14ac:dyDescent="0.2">
      <c r="A114" s="295"/>
      <c r="B114" s="295"/>
      <c r="C114" s="295"/>
      <c r="D114" s="295"/>
      <c r="E114" s="295"/>
      <c r="F114" s="295"/>
      <c r="G114" s="295"/>
      <c r="H114" s="295"/>
      <c r="I114" s="295"/>
      <c r="J114" s="295"/>
      <c r="K114" s="295"/>
      <c r="L114" s="295"/>
      <c r="M114" s="295"/>
      <c r="N114" s="295"/>
      <c r="O114" s="295"/>
      <c r="P114" s="295"/>
      <c r="Q114" s="295"/>
      <c r="R114" s="295"/>
      <c r="S114" s="295"/>
      <c r="T114" s="295"/>
    </row>
    <row r="115" spans="1:20" ht="13.5" x14ac:dyDescent="0.2">
      <c r="A115" s="295"/>
      <c r="B115" s="295"/>
      <c r="C115" s="295"/>
      <c r="D115" s="295"/>
      <c r="E115" s="295"/>
      <c r="F115" s="295"/>
      <c r="G115" s="295"/>
      <c r="H115" s="295"/>
      <c r="I115" s="295"/>
      <c r="J115" s="295"/>
      <c r="K115" s="295"/>
      <c r="L115" s="295"/>
      <c r="M115" s="295"/>
      <c r="N115" s="295"/>
      <c r="O115" s="295"/>
      <c r="P115" s="295"/>
      <c r="Q115" s="295"/>
      <c r="R115" s="295"/>
      <c r="S115" s="295"/>
      <c r="T115" s="295"/>
    </row>
    <row r="116" spans="1:20" ht="13.5" x14ac:dyDescent="0.2">
      <c r="A116" s="295"/>
      <c r="B116" s="295"/>
      <c r="C116" s="295"/>
      <c r="D116" s="295"/>
      <c r="E116" s="295"/>
      <c r="F116" s="295"/>
      <c r="G116" s="295"/>
      <c r="H116" s="295"/>
      <c r="I116" s="295"/>
      <c r="J116" s="295"/>
      <c r="K116" s="295"/>
      <c r="L116" s="295"/>
      <c r="M116" s="295"/>
      <c r="N116" s="295"/>
      <c r="O116" s="295"/>
      <c r="P116" s="295"/>
      <c r="Q116" s="295"/>
      <c r="R116" s="295"/>
      <c r="S116" s="295"/>
      <c r="T116" s="295"/>
    </row>
    <row r="117" spans="1:20" ht="13.5" x14ac:dyDescent="0.2">
      <c r="A117" s="295"/>
      <c r="B117" s="295"/>
      <c r="C117" s="295"/>
      <c r="D117" s="295"/>
      <c r="E117" s="295"/>
      <c r="F117" s="295"/>
      <c r="G117" s="295"/>
      <c r="H117" s="295"/>
      <c r="I117" s="295"/>
      <c r="J117" s="295"/>
      <c r="K117" s="295"/>
      <c r="L117" s="295"/>
      <c r="M117" s="295"/>
      <c r="N117" s="295"/>
      <c r="O117" s="295"/>
      <c r="P117" s="295"/>
      <c r="Q117" s="295"/>
      <c r="R117" s="295"/>
      <c r="S117" s="295"/>
      <c r="T117" s="295"/>
    </row>
    <row r="118" spans="1:20" ht="13.5" x14ac:dyDescent="0.2">
      <c r="A118" s="295"/>
      <c r="B118" s="295"/>
      <c r="C118" s="295"/>
      <c r="D118" s="295"/>
      <c r="E118" s="295"/>
      <c r="F118" s="295"/>
      <c r="G118" s="295"/>
      <c r="H118" s="295"/>
      <c r="I118" s="295"/>
      <c r="J118" s="295"/>
      <c r="K118" s="295"/>
      <c r="L118" s="295"/>
      <c r="M118" s="295"/>
      <c r="N118" s="295"/>
      <c r="O118" s="295"/>
      <c r="P118" s="295"/>
      <c r="Q118" s="295"/>
      <c r="R118" s="295"/>
      <c r="S118" s="295"/>
      <c r="T118" s="295"/>
    </row>
    <row r="119" spans="1:20" ht="13.5" x14ac:dyDescent="0.2">
      <c r="A119" s="295"/>
      <c r="B119" s="295"/>
      <c r="C119" s="295"/>
      <c r="D119" s="295"/>
      <c r="E119" s="295"/>
      <c r="F119" s="295"/>
      <c r="G119" s="295"/>
      <c r="H119" s="295"/>
      <c r="I119" s="295"/>
      <c r="J119" s="295"/>
      <c r="K119" s="295"/>
      <c r="L119" s="295"/>
      <c r="M119" s="295"/>
      <c r="N119" s="295"/>
      <c r="O119" s="295"/>
      <c r="P119" s="295"/>
      <c r="Q119" s="295"/>
      <c r="R119" s="295"/>
      <c r="S119" s="295"/>
      <c r="T119" s="295"/>
    </row>
    <row r="120" spans="1:20" ht="13.5" x14ac:dyDescent="0.2">
      <c r="A120" s="295"/>
      <c r="B120" s="295"/>
      <c r="C120" s="295"/>
      <c r="D120" s="295"/>
      <c r="E120" s="295"/>
      <c r="F120" s="295"/>
      <c r="G120" s="295"/>
      <c r="H120" s="295"/>
      <c r="I120" s="295"/>
      <c r="J120" s="295"/>
      <c r="K120" s="295"/>
      <c r="L120" s="295"/>
      <c r="M120" s="295"/>
      <c r="N120" s="295"/>
      <c r="O120" s="295"/>
      <c r="P120" s="295"/>
      <c r="Q120" s="295"/>
      <c r="R120" s="295"/>
      <c r="S120" s="295"/>
      <c r="T120" s="295"/>
    </row>
    <row r="121" spans="1:20" ht="13.5" x14ac:dyDescent="0.2">
      <c r="A121" s="295"/>
      <c r="B121" s="295"/>
      <c r="C121" s="295"/>
      <c r="D121" s="295"/>
      <c r="E121" s="295"/>
      <c r="F121" s="295"/>
      <c r="G121" s="295"/>
      <c r="H121" s="295"/>
      <c r="I121" s="295"/>
      <c r="J121" s="295"/>
      <c r="K121" s="295"/>
      <c r="L121" s="295"/>
      <c r="M121" s="295"/>
      <c r="N121" s="295"/>
      <c r="O121" s="295"/>
      <c r="P121" s="295"/>
      <c r="Q121" s="295"/>
      <c r="R121" s="295"/>
      <c r="S121" s="295"/>
      <c r="T121" s="295"/>
    </row>
    <row r="122" spans="1:20" ht="13.5" x14ac:dyDescent="0.2">
      <c r="A122" s="295"/>
      <c r="B122" s="295"/>
      <c r="C122" s="295"/>
      <c r="D122" s="295"/>
      <c r="E122" s="295"/>
      <c r="F122" s="295"/>
      <c r="G122" s="295"/>
      <c r="H122" s="295"/>
      <c r="I122" s="295"/>
      <c r="J122" s="295"/>
      <c r="K122" s="295"/>
      <c r="L122" s="295"/>
      <c r="M122" s="295"/>
      <c r="N122" s="295"/>
      <c r="O122" s="295"/>
      <c r="P122" s="295"/>
      <c r="Q122" s="295"/>
      <c r="R122" s="295"/>
      <c r="S122" s="295"/>
      <c r="T122" s="295"/>
    </row>
    <row r="123" spans="1:20" ht="13.5" x14ac:dyDescent="0.2">
      <c r="A123" s="295"/>
      <c r="B123" s="295"/>
      <c r="C123" s="295"/>
      <c r="D123" s="295"/>
      <c r="E123" s="295"/>
      <c r="F123" s="295"/>
      <c r="G123" s="295"/>
      <c r="H123" s="295"/>
      <c r="I123" s="295"/>
      <c r="J123" s="295"/>
      <c r="K123" s="295"/>
      <c r="L123" s="295"/>
      <c r="M123" s="295"/>
      <c r="N123" s="295"/>
      <c r="O123" s="295"/>
      <c r="P123" s="295"/>
      <c r="Q123" s="295"/>
      <c r="R123" s="295"/>
      <c r="S123" s="295"/>
      <c r="T123" s="295"/>
    </row>
    <row r="124" spans="1:20" ht="13.5" x14ac:dyDescent="0.2">
      <c r="A124" s="295"/>
      <c r="B124" s="295"/>
      <c r="C124" s="295"/>
      <c r="D124" s="295"/>
      <c r="E124" s="295"/>
      <c r="F124" s="295"/>
      <c r="G124" s="295"/>
      <c r="H124" s="295"/>
      <c r="I124" s="295"/>
      <c r="J124" s="295"/>
      <c r="K124" s="295"/>
      <c r="L124" s="295"/>
      <c r="M124" s="295"/>
      <c r="N124" s="295"/>
      <c r="O124" s="295"/>
      <c r="P124" s="295"/>
      <c r="Q124" s="295"/>
      <c r="R124" s="295"/>
      <c r="S124" s="295"/>
      <c r="T124" s="295"/>
    </row>
    <row r="125" spans="1:20" ht="13.5" x14ac:dyDescent="0.2">
      <c r="A125" s="295"/>
      <c r="B125" s="295"/>
      <c r="C125" s="295"/>
      <c r="D125" s="295"/>
      <c r="E125" s="295"/>
      <c r="F125" s="295"/>
      <c r="G125" s="295"/>
      <c r="H125" s="295"/>
      <c r="I125" s="295"/>
      <c r="J125" s="295"/>
      <c r="K125" s="295"/>
      <c r="L125" s="295"/>
      <c r="M125" s="295"/>
      <c r="N125" s="295"/>
      <c r="O125" s="295"/>
      <c r="P125" s="295"/>
      <c r="Q125" s="295"/>
      <c r="R125" s="295"/>
      <c r="S125" s="295"/>
      <c r="T125" s="295"/>
    </row>
    <row r="126" spans="1:20" ht="13.5" x14ac:dyDescent="0.2">
      <c r="A126" s="295"/>
      <c r="B126" s="295"/>
      <c r="C126" s="295"/>
      <c r="D126" s="295"/>
      <c r="E126" s="295"/>
      <c r="F126" s="295"/>
      <c r="G126" s="295"/>
      <c r="H126" s="295"/>
      <c r="I126" s="295"/>
      <c r="J126" s="295"/>
      <c r="K126" s="295"/>
      <c r="L126" s="295"/>
      <c r="M126" s="295"/>
      <c r="N126" s="295"/>
      <c r="O126" s="295"/>
      <c r="P126" s="295"/>
      <c r="Q126" s="295"/>
      <c r="R126" s="295"/>
      <c r="S126" s="295"/>
      <c r="T126" s="295"/>
    </row>
    <row r="127" spans="1:20" ht="13.5" x14ac:dyDescent="0.2">
      <c r="A127" s="295"/>
      <c r="B127" s="295"/>
      <c r="C127" s="295"/>
      <c r="D127" s="295"/>
      <c r="E127" s="295"/>
      <c r="F127" s="295"/>
      <c r="G127" s="295"/>
      <c r="H127" s="295"/>
      <c r="I127" s="295"/>
      <c r="J127" s="295"/>
      <c r="K127" s="295"/>
      <c r="L127" s="295"/>
      <c r="M127" s="295"/>
      <c r="N127" s="295"/>
      <c r="O127" s="295"/>
      <c r="P127" s="295"/>
      <c r="Q127" s="295"/>
      <c r="R127" s="295"/>
      <c r="S127" s="295"/>
      <c r="T127" s="295"/>
    </row>
    <row r="128" spans="1:20" ht="13.5" x14ac:dyDescent="0.2">
      <c r="A128" s="295"/>
      <c r="B128" s="295"/>
      <c r="C128" s="295"/>
      <c r="D128" s="295"/>
      <c r="E128" s="295"/>
      <c r="F128" s="295"/>
      <c r="G128" s="295"/>
      <c r="H128" s="295"/>
      <c r="I128" s="295"/>
      <c r="J128" s="295"/>
      <c r="K128" s="295"/>
      <c r="L128" s="295"/>
      <c r="M128" s="295"/>
      <c r="N128" s="295"/>
      <c r="O128" s="295"/>
      <c r="P128" s="295"/>
      <c r="Q128" s="295"/>
      <c r="R128" s="295"/>
      <c r="S128" s="295"/>
      <c r="T128" s="295"/>
    </row>
    <row r="129" spans="1:20" ht="13.5" x14ac:dyDescent="0.2">
      <c r="A129" s="295"/>
      <c r="B129" s="295"/>
      <c r="C129" s="295"/>
      <c r="D129" s="295"/>
      <c r="E129" s="295"/>
      <c r="F129" s="295"/>
      <c r="G129" s="295"/>
      <c r="H129" s="295"/>
      <c r="I129" s="295"/>
      <c r="J129" s="295"/>
      <c r="K129" s="295"/>
      <c r="L129" s="295"/>
      <c r="M129" s="295"/>
      <c r="N129" s="295"/>
      <c r="O129" s="295"/>
      <c r="P129" s="295"/>
      <c r="Q129" s="295"/>
      <c r="R129" s="295"/>
      <c r="S129" s="295"/>
      <c r="T129" s="295"/>
    </row>
    <row r="130" spans="1:20" ht="13.5" x14ac:dyDescent="0.2">
      <c r="A130" s="295"/>
      <c r="B130" s="295"/>
      <c r="C130" s="295"/>
      <c r="D130" s="295"/>
      <c r="E130" s="295"/>
      <c r="F130" s="295"/>
      <c r="G130" s="295"/>
      <c r="H130" s="295"/>
      <c r="I130" s="295"/>
      <c r="J130" s="295"/>
      <c r="K130" s="295"/>
      <c r="L130" s="295"/>
      <c r="M130" s="295"/>
      <c r="N130" s="295"/>
      <c r="O130" s="295"/>
      <c r="P130" s="295"/>
      <c r="Q130" s="295"/>
      <c r="R130" s="295"/>
      <c r="S130" s="295"/>
      <c r="T130" s="295"/>
    </row>
    <row r="131" spans="1:20" ht="13.5" x14ac:dyDescent="0.2">
      <c r="A131" s="295"/>
      <c r="B131" s="295"/>
      <c r="C131" s="295"/>
      <c r="D131" s="295"/>
      <c r="E131" s="295"/>
      <c r="F131" s="295"/>
      <c r="G131" s="295"/>
      <c r="H131" s="295"/>
      <c r="I131" s="295"/>
      <c r="J131" s="295"/>
      <c r="K131" s="295"/>
      <c r="L131" s="295"/>
      <c r="M131" s="295"/>
      <c r="N131" s="295"/>
      <c r="O131" s="295"/>
      <c r="P131" s="295"/>
      <c r="Q131" s="295"/>
      <c r="R131" s="295"/>
      <c r="S131" s="295"/>
      <c r="T131" s="295"/>
    </row>
    <row r="132" spans="1:20" ht="13.5" x14ac:dyDescent="0.2">
      <c r="A132" s="295"/>
      <c r="B132" s="295"/>
      <c r="C132" s="295"/>
      <c r="D132" s="295"/>
      <c r="E132" s="295"/>
      <c r="F132" s="295"/>
      <c r="G132" s="295"/>
      <c r="H132" s="295"/>
      <c r="I132" s="295"/>
      <c r="J132" s="295"/>
      <c r="K132" s="295"/>
      <c r="L132" s="295"/>
      <c r="M132" s="295"/>
      <c r="N132" s="295"/>
      <c r="O132" s="295"/>
      <c r="P132" s="295"/>
      <c r="Q132" s="295"/>
      <c r="R132" s="295"/>
      <c r="S132" s="295"/>
      <c r="T132" s="295"/>
    </row>
    <row r="133" spans="1:20" ht="13.5" x14ac:dyDescent="0.2">
      <c r="A133" s="295"/>
      <c r="B133" s="295"/>
      <c r="C133" s="295"/>
      <c r="D133" s="295"/>
      <c r="E133" s="295"/>
      <c r="F133" s="295"/>
      <c r="G133" s="295"/>
      <c r="H133" s="295"/>
      <c r="I133" s="295"/>
      <c r="J133" s="295"/>
      <c r="K133" s="295"/>
      <c r="L133" s="295"/>
      <c r="M133" s="295"/>
      <c r="N133" s="295"/>
      <c r="O133" s="295"/>
      <c r="P133" s="295"/>
      <c r="Q133" s="295"/>
      <c r="R133" s="295"/>
      <c r="S133" s="295"/>
      <c r="T133" s="295"/>
    </row>
    <row r="134" spans="1:20" ht="13.5" x14ac:dyDescent="0.2">
      <c r="A134" s="295"/>
      <c r="B134" s="295"/>
      <c r="C134" s="295"/>
      <c r="D134" s="295"/>
      <c r="E134" s="295"/>
      <c r="F134" s="295"/>
      <c r="G134" s="295"/>
      <c r="H134" s="295"/>
      <c r="I134" s="295"/>
      <c r="J134" s="295"/>
      <c r="K134" s="295"/>
      <c r="L134" s="295"/>
      <c r="M134" s="295"/>
      <c r="N134" s="295"/>
      <c r="O134" s="295"/>
      <c r="P134" s="295"/>
      <c r="Q134" s="295"/>
      <c r="R134" s="295"/>
      <c r="S134" s="295"/>
      <c r="T134" s="295"/>
    </row>
    <row r="135" spans="1:20" ht="13.5" x14ac:dyDescent="0.2">
      <c r="A135" s="295"/>
      <c r="B135" s="295"/>
      <c r="C135" s="295"/>
      <c r="D135" s="295"/>
      <c r="E135" s="295"/>
      <c r="F135" s="295"/>
      <c r="G135" s="295"/>
      <c r="H135" s="295"/>
      <c r="I135" s="295"/>
      <c r="J135" s="295"/>
      <c r="K135" s="295"/>
      <c r="L135" s="295"/>
      <c r="M135" s="295"/>
      <c r="N135" s="295"/>
      <c r="O135" s="295"/>
      <c r="P135" s="295"/>
      <c r="Q135" s="295"/>
      <c r="R135" s="295"/>
      <c r="S135" s="295"/>
      <c r="T135" s="295"/>
    </row>
    <row r="136" spans="1:20" ht="13.5" x14ac:dyDescent="0.2">
      <c r="A136" s="295"/>
      <c r="B136" s="295"/>
      <c r="C136" s="295"/>
      <c r="D136" s="295"/>
      <c r="E136" s="295"/>
      <c r="F136" s="295"/>
      <c r="G136" s="295"/>
      <c r="H136" s="295"/>
      <c r="I136" s="295"/>
      <c r="J136" s="295"/>
      <c r="K136" s="295"/>
      <c r="L136" s="295"/>
      <c r="M136" s="295"/>
      <c r="N136" s="295"/>
      <c r="O136" s="295"/>
      <c r="P136" s="295"/>
      <c r="Q136" s="295"/>
      <c r="R136" s="295"/>
      <c r="S136" s="295"/>
      <c r="T136" s="295"/>
    </row>
    <row r="137" spans="1:20" ht="13.5" x14ac:dyDescent="0.2">
      <c r="A137" s="295"/>
      <c r="B137" s="295"/>
      <c r="C137" s="295"/>
      <c r="D137" s="295"/>
      <c r="E137" s="295"/>
      <c r="F137" s="295"/>
      <c r="G137" s="295"/>
      <c r="H137" s="295"/>
      <c r="I137" s="295"/>
      <c r="J137" s="295"/>
      <c r="K137" s="295"/>
      <c r="L137" s="295"/>
      <c r="M137" s="295"/>
      <c r="N137" s="295"/>
      <c r="O137" s="295"/>
      <c r="P137" s="295"/>
      <c r="Q137" s="295"/>
      <c r="R137" s="295"/>
      <c r="S137" s="295"/>
      <c r="T137" s="295"/>
    </row>
    <row r="138" spans="1:20" ht="13.5" x14ac:dyDescent="0.2">
      <c r="A138" s="295"/>
      <c r="B138" s="295"/>
      <c r="C138" s="295"/>
      <c r="D138" s="295"/>
      <c r="E138" s="295"/>
      <c r="F138" s="295"/>
      <c r="G138" s="295"/>
      <c r="H138" s="295"/>
      <c r="I138" s="295"/>
      <c r="J138" s="295"/>
      <c r="K138" s="295"/>
      <c r="L138" s="295"/>
      <c r="M138" s="295"/>
      <c r="N138" s="295"/>
      <c r="O138" s="295"/>
      <c r="P138" s="295"/>
      <c r="Q138" s="295"/>
      <c r="R138" s="295"/>
      <c r="S138" s="295"/>
      <c r="T138" s="295"/>
    </row>
    <row r="139" spans="1:20" ht="13.5" x14ac:dyDescent="0.2">
      <c r="A139" s="295"/>
      <c r="B139" s="295"/>
      <c r="C139" s="295"/>
      <c r="D139" s="295"/>
      <c r="E139" s="295"/>
      <c r="F139" s="295"/>
      <c r="G139" s="295"/>
      <c r="H139" s="295"/>
      <c r="I139" s="295"/>
      <c r="J139" s="295"/>
      <c r="K139" s="295"/>
      <c r="L139" s="295"/>
      <c r="M139" s="295"/>
      <c r="N139" s="295"/>
      <c r="O139" s="295"/>
      <c r="P139" s="295"/>
      <c r="Q139" s="295"/>
      <c r="R139" s="295"/>
      <c r="S139" s="295"/>
      <c r="T139" s="295"/>
    </row>
    <row r="140" spans="1:20" ht="13.5" x14ac:dyDescent="0.2">
      <c r="A140" s="295"/>
      <c r="B140" s="295"/>
      <c r="C140" s="295"/>
      <c r="D140" s="295"/>
      <c r="E140" s="295"/>
      <c r="F140" s="295"/>
      <c r="G140" s="295"/>
      <c r="H140" s="295"/>
      <c r="I140" s="295"/>
      <c r="J140" s="295"/>
      <c r="K140" s="295"/>
      <c r="L140" s="295"/>
      <c r="M140" s="295"/>
      <c r="N140" s="295"/>
      <c r="O140" s="295"/>
      <c r="P140" s="295"/>
      <c r="Q140" s="295"/>
      <c r="R140" s="295"/>
      <c r="S140" s="295"/>
      <c r="T140" s="295"/>
    </row>
    <row r="141" spans="1:20" ht="13.5" x14ac:dyDescent="0.2">
      <c r="A141" s="295"/>
      <c r="B141" s="295"/>
      <c r="C141" s="295"/>
      <c r="D141" s="295"/>
      <c r="E141" s="295"/>
      <c r="F141" s="295"/>
      <c r="G141" s="295"/>
      <c r="H141" s="295"/>
      <c r="I141" s="295"/>
      <c r="J141" s="295"/>
      <c r="K141" s="295"/>
      <c r="L141" s="295"/>
      <c r="M141" s="295"/>
      <c r="N141" s="295"/>
      <c r="O141" s="295"/>
      <c r="P141" s="295"/>
      <c r="Q141" s="295"/>
      <c r="R141" s="295"/>
      <c r="S141" s="295"/>
      <c r="T141" s="295"/>
    </row>
    <row r="142" spans="1:20" ht="13.5" x14ac:dyDescent="0.2">
      <c r="A142" s="295"/>
      <c r="B142" s="295"/>
      <c r="C142" s="295"/>
      <c r="D142" s="295"/>
      <c r="E142" s="295"/>
      <c r="F142" s="295"/>
      <c r="G142" s="295"/>
      <c r="H142" s="295"/>
      <c r="I142" s="295"/>
      <c r="J142" s="295"/>
      <c r="K142" s="295"/>
      <c r="L142" s="295"/>
      <c r="M142" s="295"/>
      <c r="N142" s="295"/>
      <c r="O142" s="295"/>
      <c r="P142" s="295"/>
      <c r="Q142" s="295"/>
      <c r="R142" s="295"/>
      <c r="S142" s="295"/>
      <c r="T142" s="295"/>
    </row>
    <row r="143" spans="1:20" ht="13.5" x14ac:dyDescent="0.2">
      <c r="A143" s="295"/>
      <c r="B143" s="295"/>
      <c r="C143" s="295"/>
      <c r="D143" s="295"/>
      <c r="E143" s="295"/>
      <c r="F143" s="295"/>
      <c r="G143" s="295"/>
      <c r="H143" s="295"/>
      <c r="I143" s="295"/>
      <c r="J143" s="295"/>
      <c r="K143" s="295"/>
      <c r="L143" s="295"/>
      <c r="M143" s="295"/>
      <c r="N143" s="295"/>
      <c r="O143" s="295"/>
      <c r="P143" s="295"/>
      <c r="Q143" s="295"/>
      <c r="R143" s="295"/>
      <c r="S143" s="295"/>
      <c r="T143" s="295"/>
    </row>
    <row r="144" spans="1:20" ht="13.5" x14ac:dyDescent="0.2">
      <c r="A144" s="295"/>
      <c r="B144" s="295"/>
      <c r="C144" s="295"/>
      <c r="D144" s="295"/>
      <c r="E144" s="295"/>
      <c r="F144" s="295"/>
      <c r="G144" s="295"/>
      <c r="H144" s="295"/>
      <c r="I144" s="295"/>
      <c r="J144" s="295"/>
      <c r="K144" s="295"/>
      <c r="L144" s="295"/>
      <c r="M144" s="295"/>
      <c r="N144" s="295"/>
      <c r="O144" s="295"/>
      <c r="P144" s="295"/>
      <c r="Q144" s="295"/>
      <c r="R144" s="295"/>
      <c r="S144" s="295"/>
      <c r="T144" s="295"/>
    </row>
    <row r="145" spans="1:20" ht="13.5" x14ac:dyDescent="0.2">
      <c r="A145" s="295"/>
      <c r="B145" s="295"/>
      <c r="C145" s="295"/>
      <c r="D145" s="295"/>
      <c r="E145" s="295"/>
      <c r="F145" s="295"/>
      <c r="G145" s="295"/>
      <c r="H145" s="295"/>
      <c r="I145" s="295"/>
      <c r="J145" s="295"/>
      <c r="K145" s="295"/>
      <c r="L145" s="295"/>
      <c r="M145" s="295"/>
      <c r="N145" s="295"/>
      <c r="O145" s="295"/>
      <c r="P145" s="295"/>
      <c r="Q145" s="295"/>
      <c r="R145" s="295"/>
      <c r="S145" s="295"/>
      <c r="T145" s="295"/>
    </row>
    <row r="146" spans="1:20" ht="13.5" x14ac:dyDescent="0.2">
      <c r="A146" s="295"/>
      <c r="B146" s="295"/>
      <c r="C146" s="295"/>
      <c r="D146" s="295"/>
      <c r="E146" s="295"/>
      <c r="F146" s="295"/>
      <c r="G146" s="295"/>
      <c r="H146" s="295"/>
      <c r="I146" s="295"/>
      <c r="J146" s="295"/>
      <c r="K146" s="295"/>
      <c r="L146" s="295"/>
      <c r="M146" s="295"/>
      <c r="N146" s="295"/>
      <c r="O146" s="295"/>
      <c r="P146" s="295"/>
      <c r="Q146" s="295"/>
      <c r="R146" s="295"/>
      <c r="S146" s="295"/>
      <c r="T146" s="295"/>
    </row>
    <row r="147" spans="1:20" ht="13.5" x14ac:dyDescent="0.2">
      <c r="A147" s="295"/>
      <c r="B147" s="295"/>
      <c r="C147" s="295"/>
      <c r="D147" s="295"/>
      <c r="E147" s="295"/>
      <c r="F147" s="295"/>
      <c r="G147" s="295"/>
      <c r="H147" s="295"/>
      <c r="I147" s="295"/>
      <c r="J147" s="295"/>
      <c r="K147" s="295"/>
      <c r="L147" s="295"/>
      <c r="M147" s="295"/>
      <c r="N147" s="295"/>
      <c r="O147" s="295"/>
      <c r="P147" s="295"/>
      <c r="Q147" s="295"/>
      <c r="R147" s="295"/>
      <c r="S147" s="295"/>
      <c r="T147" s="295"/>
    </row>
    <row r="148" spans="1:20" ht="13.5" x14ac:dyDescent="0.2">
      <c r="A148" s="295"/>
      <c r="B148" s="295"/>
      <c r="C148" s="295"/>
      <c r="D148" s="295"/>
      <c r="E148" s="295"/>
      <c r="F148" s="295"/>
      <c r="G148" s="295"/>
      <c r="H148" s="295"/>
      <c r="I148" s="295"/>
      <c r="J148" s="295"/>
      <c r="K148" s="295"/>
      <c r="L148" s="295"/>
      <c r="M148" s="295"/>
      <c r="N148" s="295"/>
      <c r="O148" s="295"/>
      <c r="P148" s="295"/>
      <c r="Q148" s="295"/>
      <c r="R148" s="295"/>
      <c r="S148" s="295"/>
      <c r="T148" s="295"/>
    </row>
    <row r="149" spans="1:20" ht="13.5" x14ac:dyDescent="0.2">
      <c r="A149" s="295"/>
      <c r="B149" s="295"/>
      <c r="C149" s="295"/>
      <c r="D149" s="295"/>
      <c r="E149" s="295"/>
      <c r="F149" s="295"/>
      <c r="G149" s="295"/>
      <c r="H149" s="295"/>
      <c r="I149" s="295"/>
      <c r="J149" s="295"/>
      <c r="K149" s="295"/>
      <c r="L149" s="295"/>
      <c r="M149" s="295"/>
      <c r="N149" s="295"/>
      <c r="O149" s="295"/>
      <c r="P149" s="295"/>
      <c r="Q149" s="295"/>
      <c r="R149" s="295"/>
      <c r="S149" s="295"/>
      <c r="T149" s="295"/>
    </row>
    <row r="150" spans="1:20" ht="13.5" x14ac:dyDescent="0.2">
      <c r="A150" s="295"/>
      <c r="B150" s="295"/>
      <c r="C150" s="295"/>
      <c r="D150" s="295"/>
      <c r="E150" s="295"/>
      <c r="F150" s="295"/>
      <c r="G150" s="295"/>
      <c r="H150" s="295"/>
      <c r="I150" s="295"/>
      <c r="J150" s="295"/>
      <c r="K150" s="295"/>
      <c r="L150" s="295"/>
      <c r="M150" s="295"/>
      <c r="N150" s="295"/>
      <c r="O150" s="295"/>
      <c r="P150" s="295"/>
      <c r="Q150" s="295"/>
      <c r="R150" s="295"/>
      <c r="S150" s="295"/>
      <c r="T150" s="295"/>
    </row>
    <row r="151" spans="1:20" ht="13.5" x14ac:dyDescent="0.2">
      <c r="A151" s="295"/>
      <c r="B151" s="295"/>
      <c r="C151" s="295"/>
      <c r="D151" s="295"/>
      <c r="E151" s="295"/>
      <c r="F151" s="295"/>
      <c r="G151" s="295"/>
      <c r="H151" s="295"/>
      <c r="I151" s="295"/>
      <c r="J151" s="295"/>
      <c r="K151" s="295"/>
      <c r="L151" s="295"/>
      <c r="M151" s="295"/>
      <c r="N151" s="295"/>
      <c r="O151" s="295"/>
      <c r="P151" s="295"/>
      <c r="Q151" s="295"/>
      <c r="R151" s="295"/>
      <c r="S151" s="295"/>
      <c r="T151" s="295"/>
    </row>
    <row r="152" spans="1:20" ht="13.5" x14ac:dyDescent="0.2">
      <c r="A152" s="295"/>
      <c r="B152" s="295"/>
      <c r="C152" s="295"/>
      <c r="D152" s="295"/>
      <c r="E152" s="295"/>
      <c r="F152" s="295"/>
      <c r="G152" s="295"/>
      <c r="H152" s="295"/>
      <c r="I152" s="295"/>
      <c r="J152" s="295"/>
      <c r="K152" s="295"/>
      <c r="L152" s="295"/>
      <c r="M152" s="295"/>
      <c r="N152" s="295"/>
      <c r="O152" s="295"/>
      <c r="P152" s="295"/>
      <c r="Q152" s="295"/>
      <c r="R152" s="295"/>
      <c r="S152" s="295"/>
      <c r="T152" s="295"/>
    </row>
    <row r="153" spans="1:20" ht="13.5" x14ac:dyDescent="0.2">
      <c r="A153" s="295"/>
      <c r="B153" s="295"/>
      <c r="C153" s="295"/>
      <c r="D153" s="295"/>
      <c r="E153" s="295"/>
      <c r="F153" s="295"/>
      <c r="G153" s="295"/>
      <c r="H153" s="295"/>
      <c r="I153" s="295"/>
      <c r="J153" s="295"/>
      <c r="K153" s="295"/>
      <c r="L153" s="295"/>
      <c r="M153" s="295"/>
      <c r="N153" s="295"/>
      <c r="O153" s="295"/>
      <c r="P153" s="295"/>
      <c r="Q153" s="295"/>
      <c r="R153" s="295"/>
      <c r="S153" s="295"/>
      <c r="T153" s="295"/>
    </row>
    <row r="154" spans="1:20" ht="13.5" x14ac:dyDescent="0.2">
      <c r="A154" s="295"/>
      <c r="B154" s="295"/>
      <c r="C154" s="295"/>
      <c r="D154" s="295"/>
      <c r="E154" s="295"/>
      <c r="F154" s="295"/>
      <c r="G154" s="295"/>
      <c r="H154" s="295"/>
      <c r="I154" s="295"/>
      <c r="J154" s="295"/>
      <c r="K154" s="295"/>
      <c r="L154" s="295"/>
      <c r="M154" s="295"/>
      <c r="N154" s="295"/>
      <c r="O154" s="295"/>
      <c r="P154" s="295"/>
      <c r="Q154" s="295"/>
      <c r="R154" s="295"/>
      <c r="S154" s="295"/>
      <c r="T154" s="295"/>
    </row>
    <row r="155" spans="1:20" ht="13.5" x14ac:dyDescent="0.2">
      <c r="A155" s="295"/>
      <c r="B155" s="295"/>
      <c r="C155" s="295"/>
      <c r="D155" s="295"/>
      <c r="E155" s="295"/>
      <c r="F155" s="295"/>
      <c r="G155" s="295"/>
      <c r="H155" s="295"/>
      <c r="I155" s="295"/>
      <c r="J155" s="295"/>
      <c r="K155" s="295"/>
      <c r="L155" s="295"/>
      <c r="M155" s="295"/>
      <c r="N155" s="295"/>
      <c r="O155" s="295"/>
      <c r="P155" s="295"/>
      <c r="Q155" s="295"/>
      <c r="R155" s="295"/>
      <c r="S155" s="295"/>
      <c r="T155" s="295"/>
    </row>
    <row r="156" spans="1:20" ht="13.5" x14ac:dyDescent="0.2">
      <c r="A156" s="295"/>
      <c r="B156" s="295"/>
      <c r="C156" s="295"/>
      <c r="D156" s="295"/>
      <c r="E156" s="295"/>
      <c r="F156" s="295"/>
      <c r="G156" s="295"/>
      <c r="H156" s="295"/>
      <c r="I156" s="295"/>
      <c r="J156" s="295"/>
      <c r="K156" s="295"/>
      <c r="L156" s="295"/>
      <c r="M156" s="295"/>
      <c r="N156" s="295"/>
      <c r="O156" s="295"/>
      <c r="P156" s="295"/>
      <c r="Q156" s="295"/>
      <c r="R156" s="295"/>
      <c r="S156" s="295"/>
      <c r="T156" s="295"/>
    </row>
    <row r="157" spans="1:20" ht="13.5" x14ac:dyDescent="0.2">
      <c r="A157" s="295"/>
      <c r="B157" s="295"/>
      <c r="C157" s="295"/>
      <c r="D157" s="295"/>
      <c r="E157" s="295"/>
      <c r="F157" s="295"/>
      <c r="G157" s="295"/>
      <c r="H157" s="295"/>
      <c r="I157" s="295"/>
      <c r="J157" s="295"/>
      <c r="K157" s="295"/>
      <c r="L157" s="295"/>
      <c r="M157" s="295"/>
      <c r="N157" s="295"/>
      <c r="O157" s="295"/>
      <c r="P157" s="295"/>
      <c r="Q157" s="295"/>
      <c r="R157" s="295"/>
      <c r="S157" s="295"/>
      <c r="T157" s="295"/>
    </row>
    <row r="158" spans="1:20" ht="13.5" x14ac:dyDescent="0.2">
      <c r="A158" s="295"/>
      <c r="B158" s="295"/>
      <c r="C158" s="295"/>
      <c r="D158" s="295"/>
      <c r="E158" s="295"/>
      <c r="F158" s="295"/>
      <c r="G158" s="295"/>
      <c r="H158" s="295"/>
      <c r="I158" s="295"/>
      <c r="J158" s="295"/>
      <c r="K158" s="295"/>
      <c r="L158" s="295"/>
      <c r="M158" s="295"/>
      <c r="N158" s="295"/>
      <c r="O158" s="295"/>
      <c r="P158" s="295"/>
      <c r="Q158" s="295"/>
      <c r="R158" s="295"/>
      <c r="S158" s="295"/>
      <c r="T158" s="295"/>
    </row>
    <row r="159" spans="1:20" ht="13.5" x14ac:dyDescent="0.2">
      <c r="A159" s="295"/>
      <c r="B159" s="295"/>
      <c r="C159" s="295"/>
      <c r="D159" s="295"/>
      <c r="E159" s="295"/>
      <c r="F159" s="295"/>
      <c r="G159" s="295"/>
      <c r="H159" s="295"/>
      <c r="I159" s="295"/>
      <c r="J159" s="295"/>
      <c r="K159" s="295"/>
      <c r="L159" s="295"/>
      <c r="M159" s="295"/>
      <c r="N159" s="295"/>
      <c r="O159" s="295"/>
      <c r="P159" s="295"/>
      <c r="Q159" s="295"/>
      <c r="R159" s="295"/>
      <c r="S159" s="295"/>
      <c r="T159" s="295"/>
    </row>
    <row r="160" spans="1:20" ht="13.5" x14ac:dyDescent="0.2">
      <c r="A160" s="295"/>
      <c r="B160" s="295"/>
      <c r="C160" s="295"/>
      <c r="D160" s="295"/>
      <c r="E160" s="295"/>
      <c r="F160" s="295"/>
      <c r="G160" s="295"/>
      <c r="H160" s="295"/>
      <c r="I160" s="295"/>
      <c r="J160" s="295"/>
      <c r="K160" s="295"/>
      <c r="L160" s="295"/>
      <c r="M160" s="295"/>
      <c r="N160" s="295"/>
      <c r="O160" s="295"/>
      <c r="P160" s="295"/>
      <c r="Q160" s="295"/>
      <c r="R160" s="295"/>
      <c r="S160" s="295"/>
      <c r="T160" s="295"/>
    </row>
    <row r="161" spans="1:20" ht="13.5" x14ac:dyDescent="0.2">
      <c r="A161" s="295"/>
      <c r="B161" s="295"/>
      <c r="C161" s="295"/>
      <c r="D161" s="295"/>
      <c r="E161" s="295"/>
      <c r="F161" s="295"/>
      <c r="G161" s="295"/>
      <c r="H161" s="295"/>
      <c r="I161" s="295"/>
      <c r="J161" s="295"/>
      <c r="K161" s="295"/>
      <c r="L161" s="295"/>
      <c r="M161" s="295"/>
      <c r="N161" s="295"/>
      <c r="O161" s="295"/>
      <c r="P161" s="295"/>
      <c r="Q161" s="295"/>
      <c r="R161" s="295"/>
      <c r="S161" s="295"/>
      <c r="T161" s="295"/>
    </row>
    <row r="162" spans="1:20" ht="13.5" x14ac:dyDescent="0.2">
      <c r="A162" s="295"/>
      <c r="B162" s="295"/>
      <c r="C162" s="295"/>
      <c r="D162" s="295"/>
      <c r="E162" s="295"/>
      <c r="F162" s="295"/>
      <c r="G162" s="295"/>
      <c r="H162" s="295"/>
      <c r="I162" s="295"/>
      <c r="J162" s="295"/>
      <c r="K162" s="295"/>
      <c r="L162" s="295"/>
      <c r="M162" s="295"/>
      <c r="N162" s="295"/>
      <c r="O162" s="295"/>
      <c r="P162" s="295"/>
      <c r="Q162" s="295"/>
      <c r="R162" s="295"/>
      <c r="S162" s="295"/>
      <c r="T162" s="295"/>
    </row>
    <row r="163" spans="1:20" ht="13.5" x14ac:dyDescent="0.2">
      <c r="A163" s="295"/>
      <c r="B163" s="295"/>
      <c r="C163" s="295"/>
      <c r="D163" s="295"/>
      <c r="E163" s="295"/>
      <c r="F163" s="295"/>
      <c r="G163" s="295"/>
      <c r="H163" s="295"/>
      <c r="I163" s="295"/>
      <c r="J163" s="295"/>
      <c r="K163" s="295"/>
      <c r="L163" s="295"/>
      <c r="M163" s="295"/>
      <c r="N163" s="295"/>
      <c r="O163" s="295"/>
      <c r="P163" s="295"/>
      <c r="Q163" s="295"/>
      <c r="R163" s="295"/>
      <c r="S163" s="295"/>
      <c r="T163" s="295"/>
    </row>
    <row r="164" spans="1:20" ht="13.5" x14ac:dyDescent="0.2">
      <c r="A164" s="295"/>
      <c r="B164" s="295"/>
      <c r="C164" s="295"/>
      <c r="D164" s="295"/>
      <c r="E164" s="295"/>
      <c r="F164" s="295"/>
      <c r="G164" s="295"/>
      <c r="H164" s="295"/>
      <c r="I164" s="295"/>
      <c r="J164" s="295"/>
      <c r="K164" s="295"/>
      <c r="L164" s="295"/>
      <c r="M164" s="295"/>
      <c r="N164" s="295"/>
      <c r="O164" s="295"/>
      <c r="P164" s="295"/>
      <c r="Q164" s="295"/>
      <c r="R164" s="295"/>
      <c r="S164" s="295"/>
      <c r="T164" s="295"/>
    </row>
    <row r="165" spans="1:20" ht="13.5" x14ac:dyDescent="0.2">
      <c r="A165" s="295"/>
      <c r="B165" s="295"/>
      <c r="C165" s="295"/>
      <c r="D165" s="295"/>
      <c r="E165" s="295"/>
      <c r="F165" s="295"/>
      <c r="G165" s="295"/>
      <c r="H165" s="295"/>
      <c r="I165" s="295"/>
      <c r="J165" s="295"/>
      <c r="K165" s="295"/>
      <c r="L165" s="295"/>
      <c r="M165" s="295"/>
      <c r="N165" s="295"/>
      <c r="O165" s="295"/>
      <c r="P165" s="295"/>
      <c r="Q165" s="295"/>
      <c r="R165" s="295"/>
      <c r="S165" s="295"/>
      <c r="T165" s="295"/>
    </row>
    <row r="166" spans="1:20" ht="13.5" x14ac:dyDescent="0.2">
      <c r="A166" s="295"/>
      <c r="B166" s="295"/>
      <c r="C166" s="295"/>
      <c r="D166" s="295"/>
      <c r="E166" s="295"/>
      <c r="F166" s="295"/>
      <c r="G166" s="295"/>
      <c r="H166" s="295"/>
      <c r="I166" s="295"/>
      <c r="J166" s="295"/>
      <c r="K166" s="295"/>
      <c r="L166" s="295"/>
      <c r="M166" s="295"/>
      <c r="N166" s="295"/>
      <c r="O166" s="295"/>
      <c r="P166" s="295"/>
      <c r="Q166" s="295"/>
      <c r="R166" s="295"/>
      <c r="S166" s="295"/>
      <c r="T166" s="295"/>
    </row>
    <row r="167" spans="1:20" ht="13.5" x14ac:dyDescent="0.2">
      <c r="A167" s="295"/>
      <c r="B167" s="295"/>
      <c r="C167" s="295"/>
      <c r="D167" s="295"/>
      <c r="E167" s="295"/>
      <c r="F167" s="295"/>
      <c r="G167" s="295"/>
      <c r="H167" s="295"/>
      <c r="I167" s="295"/>
      <c r="J167" s="295"/>
      <c r="K167" s="295"/>
      <c r="L167" s="295"/>
      <c r="M167" s="295"/>
      <c r="N167" s="295"/>
      <c r="O167" s="295"/>
      <c r="P167" s="295"/>
      <c r="Q167" s="295"/>
      <c r="R167" s="295"/>
      <c r="S167" s="295"/>
      <c r="T167" s="295"/>
    </row>
    <row r="168" spans="1:20" ht="13.5" x14ac:dyDescent="0.2">
      <c r="A168" s="295"/>
      <c r="B168" s="295"/>
      <c r="C168" s="295"/>
      <c r="D168" s="295"/>
      <c r="E168" s="295"/>
      <c r="F168" s="295"/>
      <c r="G168" s="295"/>
      <c r="H168" s="295"/>
      <c r="I168" s="295"/>
      <c r="J168" s="295"/>
      <c r="K168" s="295"/>
      <c r="L168" s="295"/>
      <c r="M168" s="295"/>
      <c r="N168" s="295"/>
      <c r="O168" s="295"/>
      <c r="P168" s="295"/>
      <c r="Q168" s="295"/>
      <c r="R168" s="295"/>
      <c r="S168" s="295"/>
      <c r="T168" s="295"/>
    </row>
    <row r="169" spans="1:20" ht="13.5" x14ac:dyDescent="0.2">
      <c r="A169" s="295"/>
      <c r="B169" s="295"/>
      <c r="C169" s="295"/>
      <c r="D169" s="295"/>
      <c r="E169" s="295"/>
      <c r="F169" s="295"/>
      <c r="G169" s="295"/>
      <c r="H169" s="295"/>
      <c r="I169" s="295"/>
      <c r="J169" s="295"/>
      <c r="K169" s="295"/>
      <c r="L169" s="295"/>
      <c r="M169" s="295"/>
      <c r="N169" s="295"/>
      <c r="O169" s="295"/>
      <c r="P169" s="295"/>
      <c r="Q169" s="295"/>
      <c r="R169" s="295"/>
      <c r="S169" s="295"/>
      <c r="T169" s="295"/>
    </row>
    <row r="170" spans="1:20" ht="13.5" x14ac:dyDescent="0.2">
      <c r="A170" s="295"/>
      <c r="B170" s="295"/>
      <c r="C170" s="295"/>
      <c r="D170" s="295"/>
      <c r="E170" s="295"/>
      <c r="F170" s="295"/>
      <c r="G170" s="295"/>
      <c r="H170" s="295"/>
      <c r="I170" s="295"/>
      <c r="J170" s="295"/>
      <c r="K170" s="295"/>
      <c r="L170" s="295"/>
      <c r="M170" s="295"/>
      <c r="N170" s="295"/>
      <c r="O170" s="295"/>
      <c r="P170" s="295"/>
      <c r="Q170" s="295"/>
      <c r="R170" s="295"/>
      <c r="S170" s="295"/>
      <c r="T170" s="295"/>
    </row>
    <row r="171" spans="1:20" ht="13.5" x14ac:dyDescent="0.2">
      <c r="A171" s="295"/>
      <c r="B171" s="295"/>
      <c r="C171" s="295"/>
      <c r="D171" s="295"/>
      <c r="E171" s="295"/>
      <c r="F171" s="295"/>
      <c r="G171" s="295"/>
      <c r="H171" s="295"/>
      <c r="I171" s="295"/>
      <c r="J171" s="295"/>
      <c r="K171" s="295"/>
      <c r="L171" s="295"/>
      <c r="M171" s="295"/>
      <c r="N171" s="295"/>
      <c r="O171" s="295"/>
      <c r="P171" s="295"/>
      <c r="Q171" s="295"/>
      <c r="R171" s="295"/>
      <c r="S171" s="295"/>
      <c r="T171" s="295"/>
    </row>
    <row r="172" spans="1:20" ht="13.5" x14ac:dyDescent="0.2">
      <c r="A172" s="295"/>
      <c r="B172" s="295"/>
      <c r="C172" s="295"/>
      <c r="D172" s="295"/>
      <c r="E172" s="295"/>
      <c r="F172" s="295"/>
      <c r="G172" s="295"/>
      <c r="H172" s="295"/>
      <c r="I172" s="295"/>
      <c r="J172" s="295"/>
      <c r="K172" s="295"/>
      <c r="L172" s="295"/>
      <c r="M172" s="295"/>
      <c r="N172" s="295"/>
      <c r="O172" s="295"/>
      <c r="P172" s="295"/>
      <c r="Q172" s="295"/>
      <c r="R172" s="295"/>
      <c r="S172" s="295"/>
      <c r="T172" s="295"/>
    </row>
    <row r="173" spans="1:20" ht="13.5" x14ac:dyDescent="0.2">
      <c r="A173" s="295"/>
      <c r="B173" s="295"/>
      <c r="C173" s="295"/>
      <c r="D173" s="295"/>
      <c r="E173" s="295"/>
      <c r="F173" s="295"/>
      <c r="G173" s="295"/>
      <c r="H173" s="295"/>
      <c r="I173" s="295"/>
      <c r="J173" s="295"/>
      <c r="K173" s="295"/>
      <c r="L173" s="295"/>
      <c r="M173" s="295"/>
      <c r="N173" s="295"/>
      <c r="O173" s="295"/>
      <c r="P173" s="295"/>
      <c r="Q173" s="295"/>
      <c r="R173" s="295"/>
      <c r="S173" s="295"/>
      <c r="T173" s="295"/>
    </row>
    <row r="174" spans="1:20" ht="13.5" x14ac:dyDescent="0.2">
      <c r="A174" s="295"/>
      <c r="B174" s="295"/>
      <c r="C174" s="295"/>
      <c r="D174" s="295"/>
      <c r="E174" s="295"/>
      <c r="F174" s="295"/>
      <c r="G174" s="295"/>
      <c r="H174" s="295"/>
      <c r="I174" s="295"/>
      <c r="J174" s="295"/>
      <c r="K174" s="295"/>
      <c r="L174" s="295"/>
      <c r="M174" s="295"/>
      <c r="N174" s="295"/>
      <c r="O174" s="295"/>
      <c r="P174" s="295"/>
      <c r="Q174" s="295"/>
      <c r="R174" s="295"/>
      <c r="S174" s="295"/>
      <c r="T174" s="295"/>
    </row>
    <row r="175" spans="1:20" ht="13.5" x14ac:dyDescent="0.2">
      <c r="A175" s="295"/>
      <c r="B175" s="295"/>
      <c r="C175" s="295"/>
      <c r="D175" s="295"/>
      <c r="E175" s="295"/>
      <c r="F175" s="295"/>
      <c r="G175" s="295"/>
      <c r="H175" s="295"/>
      <c r="I175" s="295"/>
      <c r="J175" s="295"/>
      <c r="K175" s="295"/>
      <c r="L175" s="295"/>
      <c r="M175" s="295"/>
      <c r="N175" s="295"/>
      <c r="O175" s="295"/>
      <c r="P175" s="295"/>
      <c r="Q175" s="295"/>
      <c r="R175" s="295"/>
      <c r="S175" s="295"/>
      <c r="T175" s="295"/>
    </row>
    <row r="176" spans="1:20" ht="13.5" x14ac:dyDescent="0.2">
      <c r="A176" s="295"/>
      <c r="B176" s="295"/>
      <c r="C176" s="295"/>
      <c r="D176" s="295"/>
      <c r="E176" s="295"/>
      <c r="F176" s="295"/>
      <c r="G176" s="295"/>
      <c r="H176" s="295"/>
      <c r="I176" s="295"/>
      <c r="J176" s="295"/>
      <c r="K176" s="295"/>
      <c r="L176" s="295"/>
      <c r="M176" s="295"/>
      <c r="N176" s="295"/>
      <c r="O176" s="295"/>
      <c r="P176" s="295"/>
      <c r="Q176" s="295"/>
      <c r="R176" s="295"/>
      <c r="S176" s="295"/>
      <c r="T176" s="295"/>
    </row>
    <row r="177" spans="1:20" ht="13.5" x14ac:dyDescent="0.2">
      <c r="A177" s="295"/>
      <c r="B177" s="295"/>
      <c r="C177" s="295"/>
      <c r="D177" s="295"/>
      <c r="E177" s="295"/>
      <c r="F177" s="295"/>
      <c r="G177" s="295"/>
      <c r="H177" s="295"/>
      <c r="I177" s="295"/>
      <c r="J177" s="295"/>
      <c r="K177" s="295"/>
      <c r="L177" s="295"/>
      <c r="M177" s="295"/>
      <c r="N177" s="295"/>
      <c r="O177" s="295"/>
      <c r="P177" s="295"/>
      <c r="Q177" s="295"/>
      <c r="R177" s="295"/>
      <c r="S177" s="295"/>
      <c r="T177" s="295"/>
    </row>
    <row r="178" spans="1:20" ht="13.5" x14ac:dyDescent="0.2">
      <c r="A178" s="295"/>
      <c r="B178" s="295"/>
      <c r="C178" s="295"/>
      <c r="D178" s="295"/>
      <c r="E178" s="295"/>
      <c r="F178" s="295"/>
      <c r="G178" s="295"/>
      <c r="H178" s="295"/>
      <c r="I178" s="295"/>
      <c r="J178" s="295"/>
      <c r="K178" s="295"/>
      <c r="L178" s="295"/>
      <c r="M178" s="295"/>
      <c r="N178" s="295"/>
      <c r="O178" s="295"/>
      <c r="P178" s="295"/>
      <c r="Q178" s="295"/>
      <c r="R178" s="295"/>
      <c r="S178" s="295"/>
      <c r="T178" s="295"/>
    </row>
    <row r="179" spans="1:20" ht="13.5" x14ac:dyDescent="0.2">
      <c r="A179" s="295"/>
      <c r="B179" s="295"/>
      <c r="C179" s="295"/>
      <c r="D179" s="295"/>
      <c r="E179" s="295"/>
      <c r="F179" s="295"/>
      <c r="G179" s="295"/>
      <c r="H179" s="295"/>
      <c r="I179" s="295"/>
      <c r="J179" s="295"/>
      <c r="K179" s="295"/>
      <c r="L179" s="295"/>
      <c r="M179" s="295"/>
      <c r="N179" s="295"/>
      <c r="O179" s="295"/>
      <c r="P179" s="295"/>
      <c r="Q179" s="295"/>
      <c r="R179" s="295"/>
      <c r="S179" s="295"/>
      <c r="T179" s="295"/>
    </row>
    <row r="180" spans="1:20" ht="13.5" x14ac:dyDescent="0.2">
      <c r="A180" s="295"/>
      <c r="B180" s="295"/>
      <c r="C180" s="295"/>
      <c r="D180" s="295"/>
      <c r="E180" s="295"/>
      <c r="F180" s="295"/>
      <c r="G180" s="295"/>
      <c r="H180" s="295"/>
      <c r="I180" s="295"/>
      <c r="J180" s="295"/>
      <c r="K180" s="295"/>
      <c r="L180" s="295"/>
      <c r="M180" s="295"/>
      <c r="N180" s="295"/>
      <c r="O180" s="295"/>
      <c r="P180" s="295"/>
      <c r="Q180" s="295"/>
      <c r="R180" s="295"/>
      <c r="S180" s="295"/>
      <c r="T180" s="295"/>
    </row>
    <row r="181" spans="1:20" ht="13.5" x14ac:dyDescent="0.2">
      <c r="A181" s="295"/>
      <c r="B181" s="295"/>
      <c r="C181" s="295"/>
      <c r="D181" s="295"/>
      <c r="E181" s="295"/>
      <c r="F181" s="295"/>
      <c r="G181" s="295"/>
      <c r="H181" s="295"/>
      <c r="I181" s="295"/>
      <c r="J181" s="295"/>
      <c r="K181" s="295"/>
      <c r="L181" s="295"/>
      <c r="M181" s="295"/>
      <c r="N181" s="295"/>
      <c r="O181" s="295"/>
      <c r="P181" s="295"/>
      <c r="Q181" s="295"/>
      <c r="R181" s="295"/>
      <c r="S181" s="295"/>
      <c r="T181" s="295"/>
    </row>
    <row r="182" spans="1:20" ht="13.5" x14ac:dyDescent="0.2">
      <c r="A182" s="295"/>
      <c r="B182" s="295"/>
      <c r="C182" s="295"/>
      <c r="D182" s="295"/>
      <c r="E182" s="295"/>
      <c r="F182" s="295"/>
      <c r="G182" s="295"/>
      <c r="H182" s="295"/>
      <c r="I182" s="295"/>
      <c r="J182" s="295"/>
      <c r="K182" s="295"/>
      <c r="L182" s="295"/>
      <c r="M182" s="295"/>
      <c r="N182" s="295"/>
      <c r="O182" s="295"/>
      <c r="P182" s="295"/>
      <c r="Q182" s="295"/>
      <c r="R182" s="295"/>
      <c r="S182" s="295"/>
      <c r="T182" s="295"/>
    </row>
    <row r="183" spans="1:20" ht="13.5" x14ac:dyDescent="0.2">
      <c r="A183" s="295"/>
      <c r="B183" s="295"/>
      <c r="C183" s="295"/>
      <c r="D183" s="295"/>
      <c r="E183" s="295"/>
      <c r="F183" s="295"/>
      <c r="G183" s="295"/>
      <c r="H183" s="295"/>
      <c r="I183" s="295"/>
      <c r="J183" s="295"/>
      <c r="K183" s="295"/>
      <c r="L183" s="295"/>
      <c r="M183" s="295"/>
      <c r="N183" s="295"/>
      <c r="O183" s="295"/>
      <c r="P183" s="295"/>
      <c r="Q183" s="295"/>
      <c r="R183" s="295"/>
      <c r="S183" s="295"/>
      <c r="T183" s="295"/>
    </row>
    <row r="184" spans="1:20" ht="13.5" x14ac:dyDescent="0.2">
      <c r="A184" s="295"/>
      <c r="B184" s="295"/>
      <c r="C184" s="295"/>
      <c r="D184" s="295"/>
      <c r="E184" s="295"/>
      <c r="F184" s="295"/>
      <c r="G184" s="295"/>
      <c r="H184" s="295"/>
      <c r="I184" s="295"/>
      <c r="J184" s="295"/>
      <c r="K184" s="295"/>
      <c r="L184" s="295"/>
      <c r="M184" s="295"/>
      <c r="N184" s="295"/>
      <c r="O184" s="295"/>
      <c r="P184" s="295"/>
      <c r="Q184" s="295"/>
      <c r="R184" s="295"/>
      <c r="S184" s="295"/>
      <c r="T184" s="295"/>
    </row>
    <row r="185" spans="1:20" ht="13.5" x14ac:dyDescent="0.2">
      <c r="A185" s="295"/>
      <c r="B185" s="295"/>
      <c r="C185" s="295"/>
      <c r="D185" s="295"/>
      <c r="E185" s="295"/>
      <c r="F185" s="295"/>
      <c r="G185" s="295"/>
      <c r="H185" s="295"/>
      <c r="I185" s="295"/>
      <c r="J185" s="295"/>
      <c r="K185" s="295"/>
      <c r="L185" s="295"/>
      <c r="M185" s="295"/>
      <c r="N185" s="295"/>
      <c r="O185" s="295"/>
      <c r="P185" s="295"/>
      <c r="Q185" s="295"/>
      <c r="R185" s="295"/>
      <c r="S185" s="295"/>
      <c r="T185" s="295"/>
    </row>
    <row r="186" spans="1:20" ht="13.5" x14ac:dyDescent="0.2">
      <c r="A186" s="295"/>
      <c r="B186" s="295"/>
      <c r="C186" s="295"/>
      <c r="D186" s="295"/>
      <c r="E186" s="295"/>
      <c r="F186" s="295"/>
      <c r="G186" s="295"/>
      <c r="H186" s="295"/>
      <c r="I186" s="295"/>
      <c r="J186" s="295"/>
      <c r="K186" s="295"/>
      <c r="L186" s="295"/>
      <c r="M186" s="295"/>
      <c r="N186" s="295"/>
      <c r="O186" s="295"/>
      <c r="P186" s="295"/>
      <c r="Q186" s="295"/>
      <c r="R186" s="295"/>
      <c r="S186" s="295"/>
      <c r="T186" s="295"/>
    </row>
    <row r="187" spans="1:20" ht="13.5" x14ac:dyDescent="0.2">
      <c r="A187" s="295"/>
      <c r="B187" s="295"/>
      <c r="C187" s="295"/>
      <c r="D187" s="295"/>
      <c r="E187" s="295"/>
      <c r="F187" s="295"/>
      <c r="G187" s="295"/>
      <c r="H187" s="295"/>
      <c r="I187" s="295"/>
      <c r="J187" s="295"/>
      <c r="K187" s="295"/>
      <c r="L187" s="295"/>
      <c r="M187" s="295"/>
      <c r="N187" s="295"/>
      <c r="O187" s="295"/>
      <c r="P187" s="295"/>
      <c r="Q187" s="295"/>
      <c r="R187" s="295"/>
      <c r="S187" s="295"/>
      <c r="T187" s="295"/>
    </row>
    <row r="188" spans="1:20" ht="13.5" x14ac:dyDescent="0.2">
      <c r="A188" s="295"/>
      <c r="B188" s="295"/>
      <c r="C188" s="295"/>
      <c r="D188" s="295"/>
      <c r="E188" s="295"/>
      <c r="F188" s="295"/>
      <c r="G188" s="295"/>
      <c r="H188" s="295"/>
      <c r="I188" s="295"/>
      <c r="J188" s="295"/>
      <c r="K188" s="295"/>
      <c r="L188" s="295"/>
      <c r="M188" s="295"/>
      <c r="N188" s="295"/>
      <c r="O188" s="295"/>
      <c r="P188" s="295"/>
      <c r="Q188" s="295"/>
      <c r="R188" s="295"/>
      <c r="S188" s="295"/>
      <c r="T188" s="295"/>
    </row>
    <row r="189" spans="1:20" ht="13.5" x14ac:dyDescent="0.2">
      <c r="A189" s="295"/>
      <c r="B189" s="295"/>
      <c r="C189" s="295"/>
      <c r="D189" s="295"/>
      <c r="E189" s="295"/>
      <c r="F189" s="295"/>
      <c r="G189" s="295"/>
      <c r="H189" s="295"/>
      <c r="I189" s="295"/>
      <c r="J189" s="295"/>
      <c r="K189" s="295"/>
      <c r="L189" s="295"/>
      <c r="M189" s="295"/>
      <c r="N189" s="295"/>
      <c r="O189" s="295"/>
      <c r="P189" s="295"/>
      <c r="Q189" s="295"/>
      <c r="R189" s="295"/>
      <c r="S189" s="295"/>
      <c r="T189" s="295"/>
    </row>
    <row r="190" spans="1:20" ht="13.5" x14ac:dyDescent="0.2">
      <c r="A190" s="295"/>
      <c r="B190" s="295"/>
      <c r="C190" s="295"/>
      <c r="D190" s="295"/>
      <c r="E190" s="295"/>
      <c r="F190" s="295"/>
      <c r="G190" s="295"/>
      <c r="H190" s="295"/>
      <c r="I190" s="295"/>
      <c r="J190" s="295"/>
      <c r="K190" s="295"/>
      <c r="L190" s="295"/>
      <c r="M190" s="295"/>
      <c r="N190" s="295"/>
      <c r="O190" s="295"/>
      <c r="P190" s="295"/>
      <c r="Q190" s="295"/>
      <c r="R190" s="295"/>
      <c r="S190" s="295"/>
      <c r="T190" s="295"/>
    </row>
    <row r="191" spans="1:20" ht="13.5" x14ac:dyDescent="0.2">
      <c r="A191" s="295"/>
      <c r="B191" s="295"/>
      <c r="C191" s="295"/>
      <c r="D191" s="295"/>
      <c r="E191" s="295"/>
      <c r="F191" s="295"/>
      <c r="G191" s="295"/>
      <c r="H191" s="295"/>
      <c r="I191" s="295"/>
      <c r="J191" s="295"/>
      <c r="K191" s="295"/>
      <c r="L191" s="295"/>
      <c r="M191" s="295"/>
      <c r="N191" s="295"/>
      <c r="O191" s="295"/>
      <c r="P191" s="295"/>
      <c r="Q191" s="295"/>
      <c r="R191" s="295"/>
      <c r="S191" s="295"/>
      <c r="T191" s="295"/>
    </row>
    <row r="192" spans="1:20" ht="13.5" x14ac:dyDescent="0.2">
      <c r="A192" s="295"/>
      <c r="B192" s="295"/>
      <c r="C192" s="295"/>
      <c r="D192" s="295"/>
      <c r="E192" s="295"/>
      <c r="F192" s="295"/>
      <c r="G192" s="295"/>
      <c r="H192" s="295"/>
      <c r="I192" s="295"/>
      <c r="J192" s="295"/>
      <c r="K192" s="295"/>
      <c r="L192" s="295"/>
      <c r="M192" s="295"/>
      <c r="N192" s="295"/>
      <c r="O192" s="295"/>
      <c r="P192" s="295"/>
      <c r="Q192" s="295"/>
      <c r="R192" s="295"/>
      <c r="S192" s="295"/>
      <c r="T192" s="295"/>
    </row>
    <row r="193" spans="1:20" ht="13.5" x14ac:dyDescent="0.2">
      <c r="A193" s="295"/>
      <c r="B193" s="295"/>
      <c r="C193" s="295"/>
      <c r="D193" s="295"/>
      <c r="E193" s="295"/>
      <c r="F193" s="295"/>
      <c r="G193" s="295"/>
      <c r="H193" s="295"/>
      <c r="I193" s="295"/>
      <c r="J193" s="295"/>
      <c r="K193" s="295"/>
      <c r="L193" s="295"/>
      <c r="M193" s="295"/>
      <c r="N193" s="295"/>
      <c r="O193" s="295"/>
      <c r="P193" s="295"/>
      <c r="Q193" s="295"/>
      <c r="R193" s="295"/>
      <c r="S193" s="295"/>
      <c r="T193" s="295"/>
    </row>
    <row r="194" spans="1:20" ht="13.5" x14ac:dyDescent="0.2">
      <c r="A194" s="295"/>
      <c r="B194" s="295"/>
      <c r="C194" s="295"/>
      <c r="D194" s="295"/>
      <c r="E194" s="295"/>
      <c r="F194" s="295"/>
      <c r="G194" s="295"/>
      <c r="H194" s="295"/>
      <c r="I194" s="295"/>
      <c r="J194" s="295"/>
      <c r="K194" s="295"/>
      <c r="L194" s="295"/>
      <c r="M194" s="295"/>
      <c r="N194" s="295"/>
      <c r="O194" s="295"/>
      <c r="P194" s="295"/>
      <c r="Q194" s="295"/>
      <c r="R194" s="295"/>
      <c r="S194" s="295"/>
      <c r="T194" s="295"/>
    </row>
    <row r="195" spans="1:20" ht="13.5" x14ac:dyDescent="0.2">
      <c r="A195" s="295"/>
      <c r="B195" s="295"/>
      <c r="C195" s="295"/>
      <c r="D195" s="295"/>
      <c r="E195" s="295"/>
      <c r="F195" s="295"/>
      <c r="G195" s="295"/>
      <c r="H195" s="295"/>
      <c r="I195" s="295"/>
      <c r="J195" s="295"/>
      <c r="K195" s="295"/>
      <c r="L195" s="295"/>
      <c r="M195" s="295"/>
      <c r="N195" s="295"/>
      <c r="O195" s="295"/>
      <c r="P195" s="295"/>
      <c r="Q195" s="295"/>
      <c r="R195" s="295"/>
      <c r="S195" s="295"/>
      <c r="T195" s="295"/>
    </row>
    <row r="196" spans="1:20" ht="13.5" x14ac:dyDescent="0.2">
      <c r="A196" s="295"/>
      <c r="B196" s="295"/>
      <c r="C196" s="295"/>
      <c r="D196" s="295"/>
      <c r="E196" s="295"/>
      <c r="F196" s="295"/>
      <c r="G196" s="295"/>
      <c r="H196" s="295"/>
      <c r="I196" s="295"/>
      <c r="J196" s="295"/>
      <c r="K196" s="295"/>
      <c r="L196" s="295"/>
      <c r="M196" s="295"/>
      <c r="N196" s="295"/>
      <c r="O196" s="295"/>
      <c r="P196" s="295"/>
      <c r="Q196" s="295"/>
      <c r="R196" s="295"/>
      <c r="S196" s="295"/>
      <c r="T196" s="295"/>
    </row>
    <row r="197" spans="1:20" ht="13.5" x14ac:dyDescent="0.2">
      <c r="A197" s="295"/>
      <c r="B197" s="295"/>
      <c r="C197" s="295"/>
      <c r="D197" s="295"/>
      <c r="E197" s="295"/>
      <c r="F197" s="295"/>
      <c r="G197" s="295"/>
      <c r="H197" s="295"/>
      <c r="I197" s="295"/>
      <c r="J197" s="295"/>
      <c r="K197" s="295"/>
      <c r="L197" s="295"/>
      <c r="M197" s="295"/>
      <c r="N197" s="295"/>
      <c r="O197" s="295"/>
      <c r="P197" s="295"/>
      <c r="Q197" s="295"/>
      <c r="R197" s="295"/>
      <c r="S197" s="295"/>
      <c r="T197" s="295"/>
    </row>
    <row r="198" spans="1:20" ht="13.5" x14ac:dyDescent="0.2">
      <c r="A198" s="295"/>
      <c r="B198" s="295"/>
      <c r="C198" s="295"/>
      <c r="D198" s="295"/>
      <c r="E198" s="295"/>
      <c r="F198" s="295"/>
      <c r="G198" s="295"/>
      <c r="H198" s="295"/>
      <c r="I198" s="295"/>
      <c r="J198" s="295"/>
      <c r="K198" s="295"/>
      <c r="L198" s="295"/>
      <c r="M198" s="295"/>
      <c r="N198" s="295"/>
      <c r="O198" s="295"/>
      <c r="P198" s="295"/>
      <c r="Q198" s="295"/>
      <c r="R198" s="295"/>
      <c r="S198" s="295"/>
      <c r="T198" s="295"/>
    </row>
    <row r="199" spans="1:20" ht="13.5" x14ac:dyDescent="0.2">
      <c r="A199" s="295"/>
      <c r="B199" s="295"/>
      <c r="C199" s="295"/>
      <c r="D199" s="295"/>
      <c r="E199" s="295"/>
      <c r="F199" s="295"/>
      <c r="G199" s="295"/>
      <c r="H199" s="295"/>
      <c r="I199" s="295"/>
      <c r="J199" s="295"/>
      <c r="K199" s="295"/>
      <c r="L199" s="295"/>
      <c r="M199" s="295"/>
      <c r="N199" s="295"/>
      <c r="O199" s="295"/>
      <c r="P199" s="295"/>
      <c r="Q199" s="295"/>
      <c r="R199" s="295"/>
      <c r="S199" s="295"/>
      <c r="T199" s="295"/>
    </row>
    <row r="200" spans="1:20" ht="13.5" x14ac:dyDescent="0.2">
      <c r="A200" s="295"/>
      <c r="B200" s="295"/>
      <c r="C200" s="295"/>
      <c r="D200" s="295"/>
      <c r="E200" s="295"/>
      <c r="F200" s="295"/>
      <c r="G200" s="295"/>
      <c r="H200" s="295"/>
      <c r="I200" s="295"/>
      <c r="J200" s="295"/>
      <c r="K200" s="295"/>
      <c r="L200" s="295"/>
      <c r="M200" s="295"/>
      <c r="N200" s="295"/>
      <c r="O200" s="295"/>
      <c r="P200" s="295"/>
      <c r="Q200" s="295"/>
      <c r="R200" s="295"/>
      <c r="S200" s="295"/>
      <c r="T200" s="295"/>
    </row>
    <row r="201" spans="1:20" ht="13.5" x14ac:dyDescent="0.2">
      <c r="A201" s="295"/>
      <c r="B201" s="295"/>
      <c r="C201" s="295"/>
      <c r="D201" s="295"/>
      <c r="E201" s="295"/>
      <c r="F201" s="295"/>
      <c r="G201" s="295"/>
      <c r="H201" s="295"/>
      <c r="I201" s="295"/>
      <c r="J201" s="295"/>
      <c r="K201" s="295"/>
      <c r="L201" s="295"/>
      <c r="M201" s="295"/>
      <c r="N201" s="295"/>
      <c r="O201" s="295"/>
      <c r="P201" s="295"/>
      <c r="Q201" s="295"/>
      <c r="R201" s="295"/>
      <c r="S201" s="295"/>
      <c r="T201" s="295"/>
    </row>
    <row r="202" spans="1:20" ht="13.5" x14ac:dyDescent="0.2">
      <c r="A202" s="295"/>
      <c r="B202" s="295"/>
      <c r="C202" s="295"/>
      <c r="D202" s="295"/>
      <c r="E202" s="295"/>
      <c r="F202" s="295"/>
      <c r="G202" s="295"/>
      <c r="H202" s="295"/>
      <c r="I202" s="295"/>
      <c r="J202" s="295"/>
      <c r="K202" s="295"/>
      <c r="L202" s="295"/>
      <c r="M202" s="295"/>
      <c r="N202" s="295"/>
      <c r="O202" s="295"/>
      <c r="P202" s="295"/>
      <c r="Q202" s="295"/>
      <c r="R202" s="295"/>
      <c r="S202" s="295"/>
      <c r="T202" s="295"/>
    </row>
    <row r="203" spans="1:20" ht="13.5" x14ac:dyDescent="0.2">
      <c r="A203" s="295"/>
      <c r="B203" s="295"/>
      <c r="C203" s="295"/>
      <c r="D203" s="295"/>
      <c r="E203" s="295"/>
      <c r="F203" s="295"/>
      <c r="G203" s="295"/>
      <c r="H203" s="295"/>
      <c r="I203" s="295"/>
      <c r="J203" s="295"/>
      <c r="K203" s="295"/>
      <c r="L203" s="295"/>
      <c r="M203" s="295"/>
      <c r="N203" s="295"/>
      <c r="O203" s="295"/>
      <c r="P203" s="295"/>
      <c r="Q203" s="295"/>
      <c r="R203" s="295"/>
      <c r="S203" s="295"/>
      <c r="T203" s="295"/>
    </row>
    <row r="204" spans="1:20" ht="13.5" x14ac:dyDescent="0.2">
      <c r="A204" s="295"/>
      <c r="B204" s="295"/>
      <c r="C204" s="295"/>
      <c r="D204" s="295"/>
      <c r="E204" s="295"/>
      <c r="F204" s="295"/>
      <c r="G204" s="295"/>
      <c r="H204" s="295"/>
      <c r="I204" s="295"/>
      <c r="J204" s="295"/>
      <c r="K204" s="295"/>
      <c r="L204" s="295"/>
      <c r="M204" s="295"/>
      <c r="N204" s="295"/>
      <c r="O204" s="295"/>
      <c r="P204" s="295"/>
      <c r="Q204" s="295"/>
      <c r="R204" s="295"/>
      <c r="S204" s="295"/>
      <c r="T204" s="295"/>
    </row>
    <row r="205" spans="1:20" ht="13.5" x14ac:dyDescent="0.2">
      <c r="A205" s="295"/>
      <c r="B205" s="295"/>
      <c r="C205" s="295"/>
      <c r="D205" s="295"/>
      <c r="E205" s="295"/>
      <c r="F205" s="295"/>
      <c r="G205" s="295"/>
      <c r="H205" s="295"/>
      <c r="I205" s="295"/>
      <c r="J205" s="295"/>
      <c r="K205" s="295"/>
      <c r="L205" s="295"/>
      <c r="M205" s="295"/>
      <c r="N205" s="295"/>
      <c r="O205" s="295"/>
      <c r="P205" s="295"/>
      <c r="Q205" s="295"/>
      <c r="R205" s="295"/>
      <c r="S205" s="295"/>
      <c r="T205" s="295"/>
    </row>
    <row r="206" spans="1:20" ht="13.5" x14ac:dyDescent="0.2">
      <c r="A206" s="295"/>
      <c r="B206" s="295"/>
      <c r="C206" s="295"/>
      <c r="D206" s="295"/>
      <c r="E206" s="295"/>
      <c r="F206" s="295"/>
      <c r="G206" s="295"/>
      <c r="H206" s="295"/>
      <c r="I206" s="295"/>
      <c r="J206" s="295"/>
      <c r="K206" s="295"/>
      <c r="L206" s="295"/>
      <c r="M206" s="295"/>
      <c r="N206" s="295"/>
      <c r="O206" s="295"/>
      <c r="P206" s="295"/>
      <c r="Q206" s="295"/>
      <c r="R206" s="295"/>
      <c r="S206" s="295"/>
      <c r="T206" s="295"/>
    </row>
    <row r="207" spans="1:20" ht="13.5" x14ac:dyDescent="0.2">
      <c r="A207" s="295"/>
      <c r="B207" s="295"/>
      <c r="C207" s="295"/>
      <c r="D207" s="295"/>
      <c r="E207" s="295"/>
      <c r="F207" s="295"/>
      <c r="G207" s="295"/>
      <c r="H207" s="295"/>
      <c r="I207" s="295"/>
      <c r="J207" s="295"/>
      <c r="K207" s="295"/>
      <c r="L207" s="295"/>
      <c r="M207" s="295"/>
      <c r="N207" s="295"/>
      <c r="O207" s="295"/>
      <c r="P207" s="295"/>
      <c r="Q207" s="295"/>
      <c r="R207" s="295"/>
      <c r="S207" s="295"/>
      <c r="T207" s="295"/>
    </row>
    <row r="208" spans="1:20" ht="13.5" x14ac:dyDescent="0.2">
      <c r="A208" s="295"/>
      <c r="B208" s="295"/>
      <c r="C208" s="295"/>
      <c r="D208" s="295"/>
      <c r="E208" s="295"/>
      <c r="F208" s="295"/>
      <c r="G208" s="295"/>
      <c r="H208" s="295"/>
      <c r="I208" s="295"/>
      <c r="J208" s="295"/>
      <c r="K208" s="295"/>
      <c r="L208" s="295"/>
      <c r="M208" s="295"/>
      <c r="N208" s="295"/>
      <c r="O208" s="295"/>
      <c r="P208" s="295"/>
      <c r="Q208" s="295"/>
      <c r="R208" s="295"/>
      <c r="S208" s="295"/>
      <c r="T208" s="295"/>
    </row>
    <row r="209" spans="1:20" ht="13.5" x14ac:dyDescent="0.2">
      <c r="A209" s="295"/>
      <c r="B209" s="295"/>
      <c r="C209" s="295"/>
      <c r="D209" s="295"/>
      <c r="E209" s="295"/>
      <c r="F209" s="295"/>
      <c r="G209" s="295"/>
      <c r="H209" s="295"/>
      <c r="I209" s="295"/>
      <c r="J209" s="295"/>
      <c r="K209" s="295"/>
      <c r="L209" s="295"/>
      <c r="M209" s="295"/>
      <c r="N209" s="295"/>
      <c r="O209" s="295"/>
      <c r="P209" s="295"/>
      <c r="Q209" s="295"/>
      <c r="R209" s="295"/>
      <c r="S209" s="295"/>
      <c r="T209" s="295"/>
    </row>
    <row r="210" spans="1:20" ht="13.5" x14ac:dyDescent="0.2">
      <c r="A210" s="295"/>
      <c r="B210" s="295"/>
      <c r="C210" s="295"/>
      <c r="D210" s="295"/>
      <c r="E210" s="295"/>
      <c r="F210" s="295"/>
      <c r="G210" s="295"/>
      <c r="H210" s="295"/>
      <c r="I210" s="295"/>
      <c r="J210" s="295"/>
      <c r="K210" s="295"/>
      <c r="L210" s="295"/>
      <c r="M210" s="295"/>
      <c r="N210" s="295"/>
      <c r="O210" s="295"/>
      <c r="P210" s="295"/>
      <c r="Q210" s="295"/>
      <c r="R210" s="295"/>
      <c r="S210" s="295"/>
      <c r="T210" s="295"/>
    </row>
    <row r="211" spans="1:20" ht="13.5" x14ac:dyDescent="0.2">
      <c r="A211" s="295"/>
      <c r="B211" s="295"/>
      <c r="C211" s="295"/>
      <c r="D211" s="295"/>
      <c r="E211" s="295"/>
      <c r="F211" s="295"/>
      <c r="G211" s="295"/>
      <c r="H211" s="295"/>
      <c r="I211" s="295"/>
      <c r="J211" s="295"/>
      <c r="K211" s="295"/>
      <c r="L211" s="295"/>
      <c r="M211" s="295"/>
      <c r="N211" s="295"/>
      <c r="O211" s="295"/>
      <c r="P211" s="295"/>
      <c r="Q211" s="295"/>
      <c r="R211" s="295"/>
      <c r="S211" s="295"/>
      <c r="T211" s="295"/>
    </row>
    <row r="212" spans="1:20" ht="13.5" x14ac:dyDescent="0.2">
      <c r="A212" s="295"/>
      <c r="B212" s="295"/>
      <c r="C212" s="295"/>
      <c r="D212" s="295"/>
      <c r="E212" s="295"/>
      <c r="F212" s="295"/>
      <c r="G212" s="295"/>
      <c r="H212" s="295"/>
      <c r="I212" s="295"/>
      <c r="J212" s="295"/>
      <c r="K212" s="295"/>
      <c r="L212" s="295"/>
      <c r="M212" s="295"/>
      <c r="N212" s="295"/>
      <c r="O212" s="295"/>
      <c r="P212" s="295"/>
      <c r="Q212" s="295"/>
      <c r="R212" s="295"/>
      <c r="S212" s="295"/>
      <c r="T212" s="295"/>
    </row>
    <row r="213" spans="1:20" ht="13.5" x14ac:dyDescent="0.2">
      <c r="A213" s="295"/>
      <c r="B213" s="295"/>
      <c r="C213" s="295"/>
      <c r="D213" s="295"/>
      <c r="E213" s="295"/>
      <c r="F213" s="295"/>
      <c r="G213" s="295"/>
      <c r="H213" s="295"/>
      <c r="I213" s="295"/>
      <c r="J213" s="295"/>
      <c r="K213" s="295"/>
      <c r="L213" s="295"/>
      <c r="M213" s="295"/>
      <c r="N213" s="295"/>
      <c r="O213" s="295"/>
      <c r="P213" s="295"/>
      <c r="Q213" s="295"/>
      <c r="R213" s="295"/>
      <c r="S213" s="295"/>
      <c r="T213" s="295"/>
    </row>
    <row r="214" spans="1:20" ht="13.5" x14ac:dyDescent="0.2">
      <c r="A214" s="295"/>
      <c r="B214" s="295"/>
      <c r="C214" s="295"/>
      <c r="D214" s="295"/>
      <c r="E214" s="295"/>
      <c r="F214" s="295"/>
      <c r="G214" s="295"/>
      <c r="H214" s="295"/>
      <c r="I214" s="295"/>
      <c r="J214" s="295"/>
      <c r="K214" s="295"/>
      <c r="L214" s="295"/>
      <c r="M214" s="295"/>
      <c r="N214" s="295"/>
      <c r="O214" s="295"/>
      <c r="P214" s="295"/>
      <c r="Q214" s="295"/>
      <c r="R214" s="295"/>
      <c r="S214" s="295"/>
      <c r="T214" s="295"/>
    </row>
    <row r="215" spans="1:20" ht="13.5" x14ac:dyDescent="0.2">
      <c r="A215" s="295"/>
      <c r="B215" s="295"/>
      <c r="C215" s="295"/>
      <c r="D215" s="295"/>
      <c r="E215" s="295"/>
      <c r="F215" s="295"/>
      <c r="G215" s="295"/>
      <c r="H215" s="295"/>
      <c r="I215" s="295"/>
      <c r="J215" s="295"/>
      <c r="K215" s="295"/>
      <c r="L215" s="295"/>
      <c r="M215" s="295"/>
      <c r="N215" s="295"/>
      <c r="O215" s="295"/>
      <c r="P215" s="295"/>
      <c r="Q215" s="295"/>
      <c r="R215" s="295"/>
      <c r="S215" s="295"/>
      <c r="T215" s="295"/>
    </row>
    <row r="216" spans="1:20" ht="13.5" x14ac:dyDescent="0.2">
      <c r="A216" s="295"/>
      <c r="B216" s="295"/>
      <c r="C216" s="295"/>
      <c r="D216" s="295"/>
      <c r="E216" s="295"/>
      <c r="F216" s="295"/>
      <c r="G216" s="295"/>
      <c r="H216" s="295"/>
      <c r="I216" s="295"/>
      <c r="J216" s="295"/>
      <c r="K216" s="295"/>
      <c r="L216" s="295"/>
      <c r="M216" s="295"/>
      <c r="N216" s="295"/>
      <c r="O216" s="295"/>
      <c r="P216" s="295"/>
      <c r="Q216" s="295"/>
      <c r="R216" s="295"/>
      <c r="S216" s="295"/>
      <c r="T216" s="295"/>
    </row>
    <row r="217" spans="1:20" ht="13.5" x14ac:dyDescent="0.2">
      <c r="A217" s="295"/>
      <c r="B217" s="295"/>
      <c r="C217" s="295"/>
      <c r="D217" s="295"/>
      <c r="E217" s="295"/>
      <c r="F217" s="295"/>
      <c r="G217" s="295"/>
      <c r="H217" s="295"/>
      <c r="I217" s="295"/>
      <c r="J217" s="295"/>
      <c r="K217" s="295"/>
      <c r="L217" s="295"/>
      <c r="M217" s="295"/>
      <c r="N217" s="295"/>
      <c r="O217" s="295"/>
      <c r="P217" s="295"/>
      <c r="Q217" s="295"/>
      <c r="R217" s="295"/>
      <c r="S217" s="295"/>
      <c r="T217" s="295"/>
    </row>
    <row r="218" spans="1:20" ht="13.5" x14ac:dyDescent="0.2">
      <c r="A218" s="295"/>
      <c r="B218" s="295"/>
      <c r="C218" s="295"/>
      <c r="D218" s="295"/>
      <c r="E218" s="295"/>
      <c r="F218" s="295"/>
      <c r="G218" s="295"/>
      <c r="H218" s="295"/>
      <c r="I218" s="295"/>
      <c r="J218" s="295"/>
      <c r="K218" s="295"/>
      <c r="L218" s="295"/>
      <c r="M218" s="295"/>
      <c r="N218" s="295"/>
      <c r="O218" s="295"/>
      <c r="P218" s="295"/>
      <c r="Q218" s="295"/>
      <c r="R218" s="295"/>
      <c r="S218" s="295"/>
      <c r="T218" s="295"/>
    </row>
    <row r="219" spans="1:20" ht="13.5" x14ac:dyDescent="0.2">
      <c r="A219" s="295"/>
      <c r="B219" s="295"/>
      <c r="C219" s="295"/>
      <c r="D219" s="295"/>
      <c r="E219" s="295"/>
      <c r="F219" s="295"/>
      <c r="G219" s="295"/>
      <c r="H219" s="295"/>
      <c r="I219" s="295"/>
      <c r="J219" s="295"/>
      <c r="K219" s="295"/>
      <c r="L219" s="295"/>
      <c r="M219" s="295"/>
      <c r="N219" s="295"/>
      <c r="O219" s="295"/>
      <c r="P219" s="295"/>
      <c r="Q219" s="295"/>
      <c r="R219" s="295"/>
      <c r="S219" s="295"/>
      <c r="T219" s="295"/>
    </row>
    <row r="220" spans="1:20" ht="13.5" x14ac:dyDescent="0.2">
      <c r="A220" s="295"/>
      <c r="B220" s="295"/>
      <c r="C220" s="295"/>
      <c r="D220" s="295"/>
      <c r="E220" s="295"/>
      <c r="F220" s="295"/>
      <c r="G220" s="295"/>
      <c r="H220" s="295"/>
      <c r="I220" s="295"/>
      <c r="J220" s="295"/>
      <c r="K220" s="295"/>
      <c r="L220" s="295"/>
      <c r="M220" s="295"/>
      <c r="N220" s="295"/>
      <c r="O220" s="295"/>
      <c r="P220" s="295"/>
      <c r="Q220" s="295"/>
      <c r="R220" s="295"/>
      <c r="S220" s="295"/>
      <c r="T220" s="295"/>
    </row>
    <row r="221" spans="1:20" ht="13.5" x14ac:dyDescent="0.2">
      <c r="A221" s="295"/>
      <c r="B221" s="295"/>
      <c r="C221" s="295"/>
      <c r="D221" s="295"/>
      <c r="E221" s="295"/>
      <c r="F221" s="295"/>
      <c r="G221" s="295"/>
      <c r="H221" s="295"/>
      <c r="I221" s="295"/>
      <c r="J221" s="295"/>
      <c r="K221" s="295"/>
      <c r="L221" s="295"/>
      <c r="M221" s="295"/>
      <c r="N221" s="295"/>
      <c r="O221" s="295"/>
      <c r="P221" s="295"/>
      <c r="Q221" s="295"/>
      <c r="R221" s="295"/>
      <c r="S221" s="295"/>
      <c r="T221" s="295"/>
    </row>
    <row r="222" spans="1:20" ht="13.5" x14ac:dyDescent="0.2">
      <c r="A222" s="295"/>
      <c r="B222" s="295"/>
      <c r="C222" s="295"/>
      <c r="D222" s="295"/>
      <c r="E222" s="295"/>
      <c r="F222" s="295"/>
      <c r="G222" s="295"/>
      <c r="H222" s="295"/>
      <c r="I222" s="295"/>
      <c r="J222" s="295"/>
      <c r="K222" s="295"/>
      <c r="L222" s="295"/>
      <c r="M222" s="295"/>
      <c r="N222" s="295"/>
      <c r="O222" s="295"/>
      <c r="P222" s="295"/>
      <c r="Q222" s="295"/>
      <c r="R222" s="295"/>
      <c r="S222" s="295"/>
      <c r="T222" s="295"/>
    </row>
    <row r="223" spans="1:20" ht="13.5" x14ac:dyDescent="0.2">
      <c r="A223" s="295"/>
      <c r="B223" s="295"/>
      <c r="C223" s="295"/>
      <c r="D223" s="295"/>
      <c r="E223" s="295"/>
      <c r="F223" s="295"/>
      <c r="G223" s="295"/>
      <c r="H223" s="295"/>
      <c r="I223" s="295"/>
      <c r="J223" s="295"/>
      <c r="K223" s="295"/>
      <c r="L223" s="295"/>
      <c r="M223" s="295"/>
      <c r="N223" s="295"/>
      <c r="O223" s="295"/>
      <c r="P223" s="295"/>
      <c r="Q223" s="295"/>
      <c r="R223" s="295"/>
      <c r="S223" s="295"/>
      <c r="T223" s="295"/>
    </row>
    <row r="224" spans="1:20" ht="13.5" x14ac:dyDescent="0.2">
      <c r="A224" s="295"/>
      <c r="B224" s="295"/>
      <c r="C224" s="295"/>
      <c r="D224" s="295"/>
      <c r="E224" s="295"/>
      <c r="F224" s="295"/>
      <c r="G224" s="295"/>
      <c r="H224" s="295"/>
      <c r="I224" s="295"/>
      <c r="J224" s="295"/>
      <c r="K224" s="295"/>
      <c r="L224" s="295"/>
      <c r="M224" s="295"/>
      <c r="N224" s="295"/>
      <c r="O224" s="295"/>
      <c r="P224" s="295"/>
      <c r="Q224" s="295"/>
      <c r="R224" s="295"/>
      <c r="S224" s="295"/>
      <c r="T224" s="295"/>
    </row>
    <row r="225" spans="1:20" ht="13.5" x14ac:dyDescent="0.2">
      <c r="A225" s="295"/>
      <c r="B225" s="295"/>
      <c r="C225" s="295"/>
      <c r="D225" s="295"/>
      <c r="E225" s="295"/>
      <c r="F225" s="295"/>
      <c r="G225" s="295"/>
      <c r="H225" s="295"/>
      <c r="I225" s="295"/>
      <c r="J225" s="295"/>
      <c r="K225" s="295"/>
      <c r="L225" s="295"/>
      <c r="M225" s="295"/>
      <c r="N225" s="295"/>
      <c r="O225" s="295"/>
      <c r="P225" s="295"/>
      <c r="Q225" s="295"/>
      <c r="R225" s="295"/>
      <c r="S225" s="295"/>
      <c r="T225" s="295"/>
    </row>
    <row r="226" spans="1:20" ht="13.5" x14ac:dyDescent="0.2">
      <c r="A226" s="295"/>
      <c r="B226" s="295"/>
      <c r="C226" s="295"/>
      <c r="D226" s="295"/>
      <c r="E226" s="295"/>
      <c r="F226" s="295"/>
      <c r="G226" s="295"/>
      <c r="H226" s="295"/>
      <c r="I226" s="295"/>
      <c r="J226" s="295"/>
      <c r="K226" s="295"/>
      <c r="L226" s="295"/>
      <c r="M226" s="295"/>
      <c r="N226" s="295"/>
      <c r="O226" s="295"/>
      <c r="P226" s="295"/>
      <c r="Q226" s="295"/>
      <c r="R226" s="295"/>
      <c r="S226" s="295"/>
      <c r="T226" s="295"/>
    </row>
    <row r="227" spans="1:20" ht="13.5" x14ac:dyDescent="0.2">
      <c r="A227" s="295"/>
      <c r="B227" s="295"/>
      <c r="C227" s="295"/>
      <c r="D227" s="295"/>
      <c r="E227" s="295"/>
      <c r="F227" s="295"/>
      <c r="G227" s="295"/>
      <c r="H227" s="295"/>
      <c r="I227" s="295"/>
      <c r="J227" s="295"/>
      <c r="K227" s="295"/>
      <c r="L227" s="295"/>
      <c r="M227" s="295"/>
      <c r="N227" s="295"/>
      <c r="O227" s="295"/>
      <c r="P227" s="295"/>
      <c r="Q227" s="295"/>
      <c r="R227" s="295"/>
      <c r="S227" s="295"/>
      <c r="T227" s="295"/>
    </row>
    <row r="228" spans="1:20" ht="13.5" x14ac:dyDescent="0.2">
      <c r="A228" s="295"/>
      <c r="B228" s="295"/>
      <c r="C228" s="295"/>
      <c r="D228" s="295"/>
      <c r="E228" s="295"/>
      <c r="F228" s="295"/>
      <c r="G228" s="295"/>
      <c r="H228" s="295"/>
      <c r="I228" s="295"/>
      <c r="J228" s="295"/>
      <c r="K228" s="295"/>
      <c r="L228" s="295"/>
      <c r="M228" s="295"/>
      <c r="N228" s="295"/>
      <c r="O228" s="295"/>
      <c r="P228" s="295"/>
      <c r="Q228" s="295"/>
      <c r="R228" s="295"/>
      <c r="S228" s="295"/>
      <c r="T228" s="295"/>
    </row>
    <row r="229" spans="1:20" ht="13.5" x14ac:dyDescent="0.2">
      <c r="A229" s="295"/>
      <c r="B229" s="295"/>
      <c r="C229" s="295"/>
      <c r="D229" s="295"/>
      <c r="E229" s="295"/>
      <c r="F229" s="295"/>
      <c r="G229" s="295"/>
      <c r="H229" s="295"/>
      <c r="I229" s="295"/>
      <c r="J229" s="295"/>
      <c r="K229" s="295"/>
      <c r="L229" s="295"/>
      <c r="M229" s="295"/>
      <c r="N229" s="295"/>
      <c r="O229" s="295"/>
      <c r="P229" s="295"/>
      <c r="Q229" s="295"/>
      <c r="R229" s="295"/>
      <c r="S229" s="295"/>
      <c r="T229" s="295"/>
    </row>
    <row r="230" spans="1:20" ht="13.5" x14ac:dyDescent="0.2">
      <c r="A230" s="295"/>
      <c r="B230" s="295"/>
      <c r="C230" s="295"/>
      <c r="D230" s="295"/>
      <c r="E230" s="295"/>
      <c r="F230" s="295"/>
      <c r="G230" s="295"/>
      <c r="H230" s="295"/>
      <c r="I230" s="295"/>
      <c r="J230" s="295"/>
      <c r="K230" s="295"/>
      <c r="L230" s="295"/>
      <c r="M230" s="295"/>
      <c r="N230" s="295"/>
      <c r="O230" s="295"/>
      <c r="P230" s="295"/>
      <c r="Q230" s="295"/>
      <c r="R230" s="295"/>
      <c r="S230" s="295"/>
      <c r="T230" s="295"/>
    </row>
    <row r="231" spans="1:20" ht="13.5" x14ac:dyDescent="0.2">
      <c r="A231" s="295"/>
      <c r="B231" s="295"/>
      <c r="C231" s="295"/>
      <c r="D231" s="295"/>
      <c r="E231" s="295"/>
      <c r="F231" s="295"/>
      <c r="G231" s="295"/>
      <c r="H231" s="295"/>
      <c r="I231" s="295"/>
      <c r="J231" s="295"/>
      <c r="K231" s="295"/>
      <c r="L231" s="295"/>
      <c r="M231" s="295"/>
      <c r="N231" s="295"/>
      <c r="O231" s="295"/>
      <c r="P231" s="295"/>
      <c r="Q231" s="295"/>
      <c r="R231" s="295"/>
      <c r="S231" s="295"/>
      <c r="T231" s="295"/>
    </row>
    <row r="232" spans="1:20" ht="13.5" x14ac:dyDescent="0.2">
      <c r="A232" s="295"/>
      <c r="B232" s="295"/>
      <c r="C232" s="295"/>
      <c r="D232" s="295"/>
      <c r="E232" s="295"/>
      <c r="F232" s="295"/>
      <c r="G232" s="295"/>
      <c r="H232" s="295"/>
      <c r="I232" s="295"/>
      <c r="J232" s="295"/>
      <c r="K232" s="295"/>
      <c r="L232" s="295"/>
      <c r="M232" s="295"/>
      <c r="N232" s="295"/>
      <c r="O232" s="295"/>
      <c r="P232" s="295"/>
      <c r="Q232" s="295"/>
      <c r="R232" s="295"/>
      <c r="S232" s="295"/>
      <c r="T232" s="295"/>
    </row>
    <row r="233" spans="1:20" ht="13.5" x14ac:dyDescent="0.2">
      <c r="A233" s="295"/>
      <c r="B233" s="295"/>
      <c r="C233" s="295"/>
      <c r="D233" s="295"/>
      <c r="E233" s="295"/>
      <c r="F233" s="295"/>
      <c r="G233" s="295"/>
      <c r="H233" s="295"/>
      <c r="I233" s="295"/>
      <c r="J233" s="295"/>
      <c r="K233" s="295"/>
      <c r="L233" s="295"/>
      <c r="M233" s="295"/>
      <c r="N233" s="295"/>
      <c r="O233" s="295"/>
      <c r="P233" s="295"/>
      <c r="Q233" s="295"/>
      <c r="R233" s="295"/>
      <c r="S233" s="295"/>
      <c r="T233" s="295"/>
    </row>
    <row r="234" spans="1:20" ht="13.5" x14ac:dyDescent="0.2">
      <c r="A234" s="295"/>
      <c r="B234" s="295"/>
      <c r="C234" s="295"/>
      <c r="D234" s="295"/>
      <c r="E234" s="295"/>
      <c r="F234" s="295"/>
      <c r="G234" s="295"/>
      <c r="H234" s="295"/>
      <c r="I234" s="295"/>
      <c r="J234" s="295"/>
      <c r="K234" s="295"/>
      <c r="L234" s="295"/>
      <c r="M234" s="295"/>
      <c r="N234" s="295"/>
      <c r="O234" s="295"/>
      <c r="P234" s="295"/>
      <c r="Q234" s="295"/>
      <c r="R234" s="295"/>
      <c r="S234" s="295"/>
      <c r="T234" s="295"/>
    </row>
    <row r="235" spans="1:20" ht="13.5" x14ac:dyDescent="0.2">
      <c r="A235" s="295"/>
      <c r="B235" s="295"/>
      <c r="C235" s="295"/>
      <c r="D235" s="295"/>
      <c r="E235" s="295"/>
      <c r="F235" s="295"/>
      <c r="G235" s="295"/>
      <c r="H235" s="295"/>
      <c r="I235" s="295"/>
      <c r="J235" s="295"/>
      <c r="K235" s="295"/>
      <c r="L235" s="295"/>
      <c r="M235" s="295"/>
      <c r="N235" s="295"/>
      <c r="O235" s="295"/>
      <c r="P235" s="295"/>
      <c r="Q235" s="295"/>
      <c r="R235" s="295"/>
      <c r="S235" s="295"/>
      <c r="T235" s="295"/>
    </row>
    <row r="236" spans="1:20" ht="13.5" x14ac:dyDescent="0.2">
      <c r="A236" s="295"/>
      <c r="B236" s="295"/>
      <c r="C236" s="295"/>
      <c r="D236" s="295"/>
      <c r="E236" s="295"/>
      <c r="F236" s="295"/>
      <c r="G236" s="295"/>
      <c r="H236" s="295"/>
      <c r="I236" s="295"/>
      <c r="J236" s="295"/>
      <c r="K236" s="295"/>
      <c r="L236" s="295"/>
      <c r="M236" s="295"/>
      <c r="N236" s="295"/>
      <c r="O236" s="295"/>
      <c r="P236" s="295"/>
      <c r="Q236" s="295"/>
      <c r="R236" s="295"/>
      <c r="S236" s="295"/>
      <c r="T236" s="295"/>
    </row>
    <row r="237" spans="1:20" ht="13.5" x14ac:dyDescent="0.2">
      <c r="A237" s="295"/>
      <c r="B237" s="295"/>
      <c r="C237" s="295"/>
      <c r="D237" s="295"/>
      <c r="E237" s="295"/>
      <c r="F237" s="295"/>
      <c r="G237" s="295"/>
      <c r="H237" s="295"/>
      <c r="I237" s="295"/>
      <c r="J237" s="295"/>
      <c r="K237" s="295"/>
      <c r="L237" s="295"/>
      <c r="M237" s="295"/>
      <c r="N237" s="295"/>
      <c r="O237" s="295"/>
      <c r="P237" s="295"/>
      <c r="Q237" s="295"/>
      <c r="R237" s="295"/>
      <c r="S237" s="295"/>
      <c r="T237" s="295"/>
    </row>
    <row r="238" spans="1:20" ht="13.5" x14ac:dyDescent="0.2">
      <c r="A238" s="295"/>
      <c r="B238" s="295"/>
      <c r="C238" s="295"/>
      <c r="D238" s="295"/>
      <c r="E238" s="295"/>
      <c r="F238" s="295"/>
      <c r="G238" s="295"/>
      <c r="H238" s="295"/>
      <c r="I238" s="295"/>
      <c r="J238" s="295"/>
      <c r="K238" s="295"/>
      <c r="L238" s="295"/>
      <c r="M238" s="295"/>
      <c r="N238" s="295"/>
      <c r="O238" s="295"/>
      <c r="P238" s="295"/>
      <c r="Q238" s="295"/>
      <c r="R238" s="295"/>
      <c r="S238" s="295"/>
      <c r="T238" s="295"/>
    </row>
  </sheetData>
  <mergeCells count="28">
    <mergeCell ref="B92:C92"/>
    <mergeCell ref="B91:C91"/>
    <mergeCell ref="H4:K4"/>
    <mergeCell ref="B94:C94"/>
    <mergeCell ref="B93:C93"/>
    <mergeCell ref="B90:C90"/>
    <mergeCell ref="B74:C74"/>
    <mergeCell ref="B75:C75"/>
    <mergeCell ref="B76:C76"/>
    <mergeCell ref="B77:C77"/>
    <mergeCell ref="B78:C78"/>
    <mergeCell ref="B79:C79"/>
    <mergeCell ref="B80:C80"/>
    <mergeCell ref="B81:C81"/>
    <mergeCell ref="B82:C82"/>
    <mergeCell ref="B83:C83"/>
    <mergeCell ref="B86:C86"/>
    <mergeCell ref="B85:C85"/>
    <mergeCell ref="D72:E72"/>
    <mergeCell ref="B72:C72"/>
    <mergeCell ref="C40:E40"/>
    <mergeCell ref="B4:B6"/>
    <mergeCell ref="D4:G4"/>
    <mergeCell ref="B89:C89"/>
    <mergeCell ref="B88:C88"/>
    <mergeCell ref="B87:C87"/>
    <mergeCell ref="B84:C84"/>
    <mergeCell ref="B73:C73"/>
  </mergeCells>
  <phoneticPr fontId="0" type="noConversion"/>
  <conditionalFormatting sqref="E8:E34">
    <cfRule type="cellIs" dxfId="5" priority="2" stopIfTrue="1" operator="lessThan">
      <formula>0</formula>
    </cfRule>
    <cfRule type="cellIs" dxfId="4" priority="3" stopIfTrue="1" operator="greaterThan">
      <formula>0</formula>
    </cfRule>
  </conditionalFormatting>
  <pageMargins left="0.7" right="0.7" top="0.75" bottom="0.75" header="0.3" footer="0.3"/>
  <picture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759934-C8CC-4774-9E22-9365C7A3C47E}">
  <sheetPr>
    <outlinePr summaryBelow="0" summaryRight="0"/>
  </sheetPr>
  <dimension ref="A1:V249"/>
  <sheetViews>
    <sheetView showGridLines="0" workbookViewId="0"/>
  </sheetViews>
  <sheetFormatPr defaultColWidth="14" defaultRowHeight="12.75" x14ac:dyDescent="0.2"/>
  <cols>
    <col min="2" max="15" width="16" customWidth="1"/>
  </cols>
  <sheetData>
    <row r="1" spans="1:20" ht="13.5" x14ac:dyDescent="0.2">
      <c r="A1" s="295"/>
      <c r="B1" s="295"/>
      <c r="C1" s="295"/>
      <c r="D1" s="295"/>
      <c r="E1" s="295"/>
      <c r="F1" s="295"/>
      <c r="G1" s="295"/>
      <c r="H1" s="295"/>
      <c r="I1" s="295"/>
      <c r="J1" s="295"/>
      <c r="K1" s="295"/>
      <c r="L1" s="295"/>
      <c r="M1" s="295"/>
      <c r="N1" s="295"/>
      <c r="O1" s="295"/>
      <c r="P1" s="295"/>
      <c r="Q1" s="295"/>
      <c r="R1" s="295"/>
      <c r="S1" s="295"/>
      <c r="T1" s="295"/>
    </row>
    <row r="2" spans="1:20" ht="15.75" x14ac:dyDescent="0.2">
      <c r="A2" s="295"/>
      <c r="B2" s="411" t="s">
        <v>264</v>
      </c>
      <c r="C2" s="295"/>
      <c r="D2" s="295"/>
      <c r="E2" s="295"/>
      <c r="F2" s="295"/>
      <c r="G2" s="295"/>
      <c r="H2" s="295"/>
      <c r="I2" s="295"/>
      <c r="J2" s="295"/>
      <c r="K2" s="295"/>
      <c r="L2" s="295"/>
      <c r="M2" s="295"/>
      <c r="N2" s="295"/>
      <c r="O2" s="295"/>
      <c r="P2" s="295"/>
      <c r="Q2" s="295"/>
      <c r="R2" s="295"/>
      <c r="S2" s="295"/>
      <c r="T2" s="295"/>
    </row>
    <row r="3" spans="1:20" ht="45" customHeight="1" x14ac:dyDescent="0.2">
      <c r="A3" s="295"/>
      <c r="B3" s="366" t="s">
        <v>265</v>
      </c>
      <c r="C3" s="344"/>
      <c r="D3" s="344"/>
      <c r="E3" s="344"/>
      <c r="F3" s="344"/>
      <c r="G3" s="295"/>
      <c r="H3" s="295"/>
      <c r="I3" s="295"/>
      <c r="J3" s="295"/>
      <c r="K3" s="295"/>
      <c r="L3" s="295"/>
      <c r="M3" s="295"/>
      <c r="N3" s="295"/>
      <c r="O3" s="295"/>
      <c r="P3" s="295"/>
      <c r="Q3" s="295"/>
      <c r="R3" s="295"/>
      <c r="S3" s="295"/>
      <c r="T3" s="295"/>
    </row>
    <row r="4" spans="1:20" ht="18.95" customHeight="1" x14ac:dyDescent="0.2">
      <c r="A4" s="300"/>
      <c r="B4" s="449"/>
      <c r="C4" s="580" t="s">
        <v>200</v>
      </c>
      <c r="D4" s="581"/>
      <c r="E4" s="578" t="s">
        <v>196</v>
      </c>
      <c r="F4" s="579"/>
      <c r="G4" s="374"/>
      <c r="H4" s="344"/>
      <c r="I4" s="344"/>
      <c r="J4" s="295"/>
      <c r="K4" s="295"/>
      <c r="L4" s="295"/>
      <c r="M4" s="295"/>
      <c r="N4" s="295"/>
      <c r="O4" s="295"/>
      <c r="P4" s="295"/>
      <c r="Q4" s="295"/>
      <c r="R4" s="295"/>
      <c r="S4" s="295"/>
      <c r="T4" s="295"/>
    </row>
    <row r="5" spans="1:20" ht="13.5" x14ac:dyDescent="0.2">
      <c r="A5" s="300"/>
      <c r="B5" s="364"/>
      <c r="C5" s="427" t="s">
        <v>120</v>
      </c>
      <c r="D5" s="423" t="s">
        <v>51</v>
      </c>
      <c r="E5" s="424" t="s">
        <v>120</v>
      </c>
      <c r="F5" s="425" t="s">
        <v>51</v>
      </c>
      <c r="G5" s="428"/>
      <c r="H5" s="426" t="s">
        <v>200</v>
      </c>
      <c r="I5" s="426" t="s">
        <v>196</v>
      </c>
      <c r="J5" s="294"/>
      <c r="K5" s="295"/>
      <c r="L5" s="295"/>
      <c r="M5" s="295"/>
      <c r="N5" s="295"/>
      <c r="O5" s="295"/>
      <c r="P5" s="295"/>
      <c r="Q5" s="295"/>
      <c r="R5" s="295"/>
      <c r="S5" s="295"/>
      <c r="T5" s="295"/>
    </row>
    <row r="6" spans="1:20" ht="13.5" x14ac:dyDescent="0.2">
      <c r="A6" s="300"/>
      <c r="B6" s="278" t="s">
        <v>266</v>
      </c>
      <c r="C6" s="34">
        <v>4581977</v>
      </c>
      <c r="D6" s="369">
        <v>5.8999999999999997E-2</v>
      </c>
      <c r="E6" s="373">
        <v>27080157</v>
      </c>
      <c r="F6" s="371">
        <v>0.57750000000000001</v>
      </c>
      <c r="G6" s="437" t="s">
        <v>267</v>
      </c>
      <c r="H6" s="48">
        <v>18080048</v>
      </c>
      <c r="I6" s="48">
        <v>54619200</v>
      </c>
      <c r="J6" s="294"/>
      <c r="K6" s="295"/>
      <c r="L6" s="295"/>
      <c r="M6" s="295"/>
      <c r="N6" s="295"/>
      <c r="O6" s="295"/>
      <c r="P6" s="295"/>
      <c r="Q6" s="295"/>
      <c r="R6" s="295"/>
      <c r="S6" s="295"/>
      <c r="T6" s="295"/>
    </row>
    <row r="7" spans="1:20" ht="13.5" x14ac:dyDescent="0.2">
      <c r="A7" s="300"/>
      <c r="B7" s="278" t="s">
        <v>268</v>
      </c>
      <c r="C7" s="34">
        <v>102191</v>
      </c>
      <c r="D7" s="369">
        <v>3.9899999999999998E-2</v>
      </c>
      <c r="E7" s="373">
        <v>466216</v>
      </c>
      <c r="F7" s="371">
        <v>0.72409999999999997</v>
      </c>
      <c r="G7" s="370" t="s">
        <v>54</v>
      </c>
      <c r="H7" s="372">
        <f>H6/C8</f>
        <v>108.91595180722892</v>
      </c>
      <c r="I7" s="372">
        <f>I6/E8</f>
        <v>63.658741258741259</v>
      </c>
      <c r="J7" s="294"/>
      <c r="K7" s="295"/>
      <c r="L7" s="295"/>
      <c r="M7" s="295"/>
      <c r="N7" s="295"/>
      <c r="O7" s="295"/>
      <c r="P7" s="295"/>
      <c r="Q7" s="295"/>
      <c r="R7" s="295"/>
      <c r="S7" s="295"/>
      <c r="T7" s="295"/>
    </row>
    <row r="8" spans="1:20" ht="13.5" x14ac:dyDescent="0.2">
      <c r="A8" s="300"/>
      <c r="B8" s="278" t="s">
        <v>53</v>
      </c>
      <c r="C8" s="34">
        <v>166000</v>
      </c>
      <c r="D8" s="405">
        <v>-0.21909999999999999</v>
      </c>
      <c r="E8" s="34">
        <v>858000</v>
      </c>
      <c r="F8" s="371">
        <v>0.77769999999999995</v>
      </c>
      <c r="G8" s="406"/>
      <c r="H8" s="345"/>
      <c r="I8" s="345"/>
      <c r="J8" s="295"/>
      <c r="K8" s="295"/>
      <c r="L8" s="295"/>
      <c r="M8" s="295"/>
      <c r="N8" s="295"/>
      <c r="O8" s="295"/>
      <c r="P8" s="295"/>
      <c r="Q8" s="295"/>
      <c r="R8" s="295"/>
      <c r="S8" s="295"/>
      <c r="T8" s="295"/>
    </row>
    <row r="9" spans="1:20" ht="13.5" x14ac:dyDescent="0.2">
      <c r="A9" s="300"/>
      <c r="B9" s="278" t="s">
        <v>209</v>
      </c>
      <c r="C9" s="443">
        <f>C8/C7</f>
        <v>1.624409194547465</v>
      </c>
      <c r="D9" s="369">
        <v>9.0800000000000006E-2</v>
      </c>
      <c r="E9" s="443">
        <v>0.1128</v>
      </c>
      <c r="F9" s="371">
        <v>0.29060000000000002</v>
      </c>
      <c r="G9" s="294"/>
      <c r="H9" s="295"/>
      <c r="I9" s="295"/>
      <c r="J9" s="295"/>
      <c r="K9" s="295"/>
      <c r="L9" s="295"/>
      <c r="M9" s="295"/>
      <c r="N9" s="295"/>
      <c r="O9" s="295"/>
      <c r="P9" s="295"/>
      <c r="Q9" s="295"/>
      <c r="R9" s="295"/>
      <c r="S9" s="295"/>
      <c r="T9" s="295"/>
    </row>
    <row r="10" spans="1:20" ht="13.5" x14ac:dyDescent="0.2">
      <c r="A10" s="300"/>
      <c r="B10" s="278" t="s">
        <v>269</v>
      </c>
      <c r="C10" s="34">
        <v>44.84</v>
      </c>
      <c r="D10" s="369">
        <v>1.84E-2</v>
      </c>
      <c r="E10" s="34">
        <v>58.09</v>
      </c>
      <c r="F10" s="415">
        <v>-8.4900000000000003E-2</v>
      </c>
      <c r="G10" s="294"/>
      <c r="H10" s="295"/>
      <c r="I10" s="295"/>
      <c r="J10" s="295"/>
      <c r="K10" s="295"/>
      <c r="L10" s="295"/>
      <c r="M10" s="295"/>
      <c r="N10" s="295"/>
      <c r="O10" s="295"/>
      <c r="P10" s="295"/>
      <c r="Q10" s="295"/>
      <c r="R10" s="295"/>
      <c r="S10" s="295"/>
      <c r="T10" s="295"/>
    </row>
    <row r="11" spans="1:20" ht="20.100000000000001" customHeight="1" x14ac:dyDescent="0.2">
      <c r="A11" s="300"/>
      <c r="B11" s="278" t="s">
        <v>270</v>
      </c>
      <c r="C11" s="412">
        <v>1.86</v>
      </c>
      <c r="D11" s="413">
        <v>0.20780000000000001</v>
      </c>
      <c r="E11" s="412">
        <v>1.85</v>
      </c>
      <c r="F11" s="386">
        <v>3.9300000000000002E-2</v>
      </c>
      <c r="G11" s="294"/>
      <c r="H11" s="295"/>
      <c r="I11" s="295"/>
      <c r="J11" s="295"/>
      <c r="K11" s="295"/>
      <c r="L11" s="295"/>
      <c r="M11" s="295"/>
      <c r="N11" s="295"/>
      <c r="O11" s="295"/>
      <c r="P11" s="295"/>
      <c r="Q11" s="295"/>
      <c r="R11" s="295"/>
      <c r="S11" s="295"/>
      <c r="T11" s="295"/>
    </row>
    <row r="12" spans="1:20" ht="20.100000000000001" customHeight="1" x14ac:dyDescent="0.2">
      <c r="A12" s="300"/>
      <c r="B12" s="282" t="s">
        <v>271</v>
      </c>
      <c r="C12" s="80">
        <v>398056</v>
      </c>
      <c r="D12" s="434">
        <v>-0.19839999999999999</v>
      </c>
      <c r="E12" s="80">
        <v>1105046</v>
      </c>
      <c r="F12" s="435">
        <v>0.42709999999999998</v>
      </c>
      <c r="G12" s="294"/>
      <c r="H12" s="295"/>
      <c r="I12" s="295"/>
      <c r="J12" s="295"/>
      <c r="K12" s="295"/>
      <c r="L12" s="295"/>
      <c r="M12" s="295"/>
      <c r="N12" s="295"/>
      <c r="O12" s="295"/>
      <c r="P12" s="295"/>
      <c r="Q12" s="295"/>
      <c r="R12" s="295"/>
      <c r="S12" s="295"/>
      <c r="T12" s="295"/>
    </row>
    <row r="13" spans="1:20" ht="18.95" customHeight="1" x14ac:dyDescent="0.2">
      <c r="A13" s="295"/>
      <c r="B13" s="392" t="s">
        <v>272</v>
      </c>
      <c r="C13" s="345"/>
      <c r="D13" s="345"/>
      <c r="E13" s="345"/>
      <c r="F13" s="345"/>
      <c r="G13" s="295"/>
      <c r="H13" s="295"/>
      <c r="I13" s="295"/>
      <c r="J13" s="295"/>
      <c r="K13" s="295"/>
      <c r="L13" s="295"/>
      <c r="M13" s="295"/>
      <c r="N13" s="295"/>
      <c r="O13" s="295"/>
      <c r="P13" s="295"/>
      <c r="Q13" s="295"/>
      <c r="R13" s="295"/>
      <c r="S13" s="295"/>
      <c r="T13" s="295"/>
    </row>
    <row r="14" spans="1:20" ht="20.100000000000001" customHeight="1" x14ac:dyDescent="0.2">
      <c r="A14" s="295"/>
      <c r="B14" s="366"/>
      <c r="C14" s="344"/>
      <c r="D14" s="344"/>
      <c r="E14" s="344"/>
      <c r="F14" s="344"/>
      <c r="G14" s="295"/>
      <c r="H14" s="295"/>
      <c r="I14" s="295"/>
      <c r="J14" s="295"/>
      <c r="K14" s="295"/>
      <c r="L14" s="295"/>
      <c r="M14" s="295"/>
      <c r="N14" s="295"/>
      <c r="O14" s="295"/>
      <c r="P14" s="295"/>
      <c r="Q14" s="295"/>
      <c r="R14" s="295"/>
      <c r="S14" s="295"/>
      <c r="T14" s="295"/>
    </row>
    <row r="15" spans="1:20" ht="20.100000000000001" customHeight="1" x14ac:dyDescent="0.2">
      <c r="A15" s="295"/>
      <c r="B15" s="388" t="s">
        <v>273</v>
      </c>
      <c r="C15" s="344"/>
      <c r="D15" s="344"/>
      <c r="E15" s="344"/>
      <c r="F15" s="344"/>
      <c r="G15" s="295"/>
      <c r="H15" s="295"/>
      <c r="I15" s="295"/>
      <c r="J15" s="295"/>
      <c r="K15" s="295"/>
      <c r="L15" s="295"/>
      <c r="M15" s="295"/>
      <c r="N15" s="295"/>
      <c r="O15" s="295"/>
      <c r="P15" s="295"/>
      <c r="Q15" s="295"/>
      <c r="R15" s="295"/>
      <c r="S15" s="295"/>
      <c r="T15" s="295"/>
    </row>
    <row r="16" spans="1:20" ht="38.1" customHeight="1" x14ac:dyDescent="0.2">
      <c r="A16" s="295"/>
      <c r="B16" s="366" t="s">
        <v>274</v>
      </c>
      <c r="C16" s="344"/>
      <c r="D16" s="344"/>
      <c r="E16" s="344"/>
      <c r="F16" s="344"/>
      <c r="G16" s="344"/>
      <c r="H16" s="344"/>
      <c r="I16" s="295"/>
      <c r="J16" s="295"/>
      <c r="K16" s="295"/>
      <c r="L16" s="295"/>
      <c r="M16" s="295"/>
      <c r="N16" s="295"/>
      <c r="O16" s="295"/>
      <c r="P16" s="295"/>
      <c r="Q16" s="295"/>
      <c r="R16" s="295"/>
      <c r="S16" s="295"/>
      <c r="T16" s="295"/>
    </row>
    <row r="17" spans="1:20" ht="18.95" customHeight="1" x14ac:dyDescent="0.2">
      <c r="A17" s="300"/>
      <c r="B17" s="414"/>
      <c r="C17" s="593" t="s">
        <v>200</v>
      </c>
      <c r="D17" s="593"/>
      <c r="E17" s="593"/>
      <c r="F17" s="587" t="s">
        <v>196</v>
      </c>
      <c r="G17" s="587"/>
      <c r="H17" s="588"/>
      <c r="I17" s="294"/>
      <c r="J17" s="295"/>
      <c r="K17" s="295"/>
      <c r="L17" s="295"/>
      <c r="M17" s="295"/>
      <c r="N17" s="295"/>
      <c r="O17" s="295"/>
      <c r="P17" s="295"/>
      <c r="Q17" s="295"/>
      <c r="R17" s="295"/>
      <c r="S17" s="295"/>
      <c r="T17" s="295"/>
    </row>
    <row r="18" spans="1:20" ht="18.95" customHeight="1" x14ac:dyDescent="0.2">
      <c r="A18" s="300"/>
      <c r="B18" s="278" t="s">
        <v>23</v>
      </c>
      <c r="C18" s="278" t="s">
        <v>53</v>
      </c>
      <c r="D18" s="450" t="s">
        <v>84</v>
      </c>
      <c r="E18" s="451" t="s">
        <v>275</v>
      </c>
      <c r="F18" s="117" t="s">
        <v>53</v>
      </c>
      <c r="G18" s="450" t="s">
        <v>84</v>
      </c>
      <c r="H18" s="451" t="s">
        <v>275</v>
      </c>
      <c r="I18" s="294"/>
      <c r="J18" s="295"/>
      <c r="K18" s="295"/>
      <c r="L18" s="295"/>
      <c r="M18" s="295"/>
      <c r="N18" s="295"/>
      <c r="O18" s="295"/>
      <c r="P18" s="295"/>
      <c r="Q18" s="295"/>
      <c r="R18" s="295"/>
      <c r="S18" s="295"/>
      <c r="T18" s="295"/>
    </row>
    <row r="19" spans="1:20" ht="18.95" customHeight="1" x14ac:dyDescent="0.2">
      <c r="A19" s="381">
        <v>5000000</v>
      </c>
      <c r="B19" s="278" t="s">
        <v>57</v>
      </c>
      <c r="C19" s="34">
        <v>110000</v>
      </c>
      <c r="D19" s="389">
        <f>C19/$A19</f>
        <v>2.1999999999999999E-2</v>
      </c>
      <c r="E19" s="42">
        <f>C19/C21-1</f>
        <v>-0.2142857142857143</v>
      </c>
      <c r="F19" s="242">
        <v>350000</v>
      </c>
      <c r="G19" s="389">
        <f>F19/$A19</f>
        <v>7.0000000000000007E-2</v>
      </c>
      <c r="H19" s="42">
        <f>F19/F21-1</f>
        <v>2.8888888888888888</v>
      </c>
      <c r="I19" s="294" t="s">
        <v>276</v>
      </c>
      <c r="J19" s="295"/>
      <c r="K19" s="295"/>
      <c r="L19" s="295"/>
      <c r="M19" s="295"/>
      <c r="N19" s="295"/>
      <c r="O19" s="295"/>
      <c r="P19" s="295"/>
      <c r="Q19" s="295"/>
      <c r="R19" s="295"/>
      <c r="S19" s="295"/>
      <c r="T19" s="295"/>
    </row>
    <row r="20" spans="1:20" ht="18.95" customHeight="1" x14ac:dyDescent="0.2">
      <c r="A20" s="381">
        <v>4800000</v>
      </c>
      <c r="B20" s="282" t="s">
        <v>58</v>
      </c>
      <c r="C20" s="80">
        <v>48000</v>
      </c>
      <c r="D20" s="380">
        <f>C20/$A20</f>
        <v>0.01</v>
      </c>
      <c r="E20" s="100">
        <f>C20/C22-1</f>
        <v>-2.0408163265306145E-2</v>
      </c>
      <c r="F20" s="273">
        <v>420000</v>
      </c>
      <c r="G20" s="380">
        <f>F20/$A20</f>
        <v>8.7499999999999994E-2</v>
      </c>
      <c r="H20" s="100">
        <f>F20/F22-1</f>
        <v>0.39999999999999991</v>
      </c>
      <c r="I20" s="294" t="s">
        <v>277</v>
      </c>
      <c r="J20" s="295"/>
      <c r="K20" s="295"/>
      <c r="L20" s="295"/>
      <c r="M20" s="295"/>
      <c r="N20" s="295"/>
      <c r="O20" s="295"/>
      <c r="P20" s="295"/>
      <c r="Q20" s="295"/>
      <c r="R20" s="295"/>
      <c r="S20" s="295"/>
      <c r="T20" s="295"/>
    </row>
    <row r="21" spans="1:20" ht="18.95" hidden="1" customHeight="1" x14ac:dyDescent="0.2">
      <c r="A21" s="444" t="s">
        <v>278</v>
      </c>
      <c r="B21" s="117" t="s">
        <v>57</v>
      </c>
      <c r="C21" s="265">
        <v>140000</v>
      </c>
      <c r="D21" s="27"/>
      <c r="E21" s="27"/>
      <c r="F21" s="265">
        <v>90000</v>
      </c>
      <c r="G21" s="27"/>
      <c r="H21" s="27"/>
      <c r="I21" s="294"/>
      <c r="J21" s="295"/>
      <c r="K21" s="295"/>
      <c r="L21" s="295"/>
      <c r="M21" s="295"/>
      <c r="N21" s="295"/>
      <c r="O21" s="295"/>
      <c r="P21" s="295"/>
      <c r="Q21" s="295"/>
      <c r="R21" s="295"/>
      <c r="S21" s="295"/>
      <c r="T21" s="295"/>
    </row>
    <row r="22" spans="1:20" ht="18.95" hidden="1" customHeight="1" x14ac:dyDescent="0.2">
      <c r="B22" s="117" t="s">
        <v>58</v>
      </c>
      <c r="C22" s="265">
        <v>49000</v>
      </c>
      <c r="D22" s="27"/>
      <c r="E22" s="27"/>
      <c r="F22" s="265">
        <v>300000</v>
      </c>
      <c r="G22" s="27"/>
      <c r="H22" s="27"/>
      <c r="I22" s="294"/>
      <c r="J22" s="295"/>
      <c r="K22" s="295"/>
      <c r="L22" s="295"/>
      <c r="M22" s="295"/>
      <c r="N22" s="295"/>
      <c r="O22" s="295"/>
      <c r="P22" s="295"/>
      <c r="Q22" s="295"/>
      <c r="R22" s="295"/>
      <c r="S22" s="295"/>
      <c r="T22" s="295"/>
    </row>
    <row r="23" spans="1:20" ht="18.95" customHeight="1" x14ac:dyDescent="0.2">
      <c r="A23" s="295"/>
      <c r="B23" s="392" t="s">
        <v>279</v>
      </c>
      <c r="C23" s="363"/>
      <c r="D23" s="363"/>
      <c r="E23" s="363"/>
      <c r="F23" s="363"/>
      <c r="G23" s="345"/>
      <c r="H23" s="345"/>
      <c r="I23" s="295"/>
      <c r="J23" s="295"/>
      <c r="K23" s="295"/>
      <c r="L23" s="295"/>
      <c r="M23" s="295"/>
      <c r="N23" s="295"/>
      <c r="O23" s="295"/>
      <c r="P23" s="295"/>
      <c r="Q23" s="295"/>
      <c r="R23" s="295"/>
      <c r="S23" s="295"/>
      <c r="T23" s="295"/>
    </row>
    <row r="24" spans="1:20" ht="18.95" customHeight="1" x14ac:dyDescent="0.2">
      <c r="A24" s="295"/>
      <c r="B24" s="366"/>
      <c r="C24" s="344"/>
      <c r="D24" s="344"/>
      <c r="E24" s="344"/>
      <c r="F24" s="344"/>
      <c r="G24" s="295"/>
      <c r="H24" s="295"/>
      <c r="I24" s="295"/>
      <c r="J24" s="295"/>
      <c r="K24" s="295"/>
      <c r="L24" s="295"/>
      <c r="M24" s="295"/>
      <c r="N24" s="295"/>
      <c r="O24" s="295"/>
      <c r="P24" s="295"/>
      <c r="Q24" s="295"/>
      <c r="R24" s="295"/>
      <c r="S24" s="295"/>
      <c r="T24" s="295"/>
    </row>
    <row r="25" spans="1:20" ht="18.95" customHeight="1" x14ac:dyDescent="0.2">
      <c r="A25" s="300"/>
      <c r="B25" s="191"/>
      <c r="C25" s="440" t="s">
        <v>200</v>
      </c>
      <c r="D25" s="441" t="s">
        <v>196</v>
      </c>
      <c r="E25" s="374"/>
      <c r="F25" s="344"/>
      <c r="G25" s="295"/>
      <c r="H25" s="295"/>
      <c r="I25" s="295"/>
      <c r="J25" s="295"/>
      <c r="K25" s="295"/>
      <c r="L25" s="295"/>
      <c r="M25" s="295"/>
      <c r="N25" s="295"/>
      <c r="O25" s="295"/>
      <c r="P25" s="295"/>
      <c r="Q25" s="295"/>
      <c r="R25" s="295"/>
      <c r="S25" s="295"/>
      <c r="T25" s="295"/>
    </row>
    <row r="26" spans="1:20" ht="18.95" customHeight="1" x14ac:dyDescent="0.2">
      <c r="A26" s="300"/>
      <c r="B26" s="47" t="s">
        <v>280</v>
      </c>
      <c r="C26" s="48">
        <v>310000</v>
      </c>
      <c r="D26" s="165">
        <v>2000000</v>
      </c>
      <c r="E26" s="374"/>
      <c r="F26" s="344"/>
      <c r="G26" s="295"/>
      <c r="H26" s="295"/>
      <c r="I26" s="295"/>
      <c r="J26" s="295"/>
      <c r="K26" s="295"/>
      <c r="L26" s="295"/>
      <c r="M26" s="295"/>
      <c r="N26" s="295"/>
      <c r="O26" s="295"/>
      <c r="P26" s="295"/>
      <c r="Q26" s="295"/>
      <c r="R26" s="295"/>
      <c r="S26" s="295"/>
      <c r="T26" s="295"/>
    </row>
    <row r="27" spans="1:20" ht="18.95" customHeight="1" x14ac:dyDescent="0.2">
      <c r="A27" s="300"/>
      <c r="B27" s="47" t="s">
        <v>53</v>
      </c>
      <c r="C27" s="48">
        <v>45000</v>
      </c>
      <c r="D27" s="165">
        <v>320000</v>
      </c>
      <c r="E27" s="374"/>
      <c r="F27" s="344"/>
      <c r="G27" s="295"/>
      <c r="H27" s="295"/>
      <c r="I27" s="295"/>
      <c r="J27" s="295"/>
      <c r="K27" s="295"/>
      <c r="L27" s="295"/>
      <c r="M27" s="295"/>
      <c r="N27" s="295"/>
      <c r="O27" s="295"/>
      <c r="P27" s="295"/>
      <c r="Q27" s="295"/>
      <c r="R27" s="295"/>
      <c r="S27" s="295"/>
      <c r="T27" s="295"/>
    </row>
    <row r="28" spans="1:20" ht="18.95" customHeight="1" x14ac:dyDescent="0.2">
      <c r="A28" s="300"/>
      <c r="B28" s="47" t="s">
        <v>281</v>
      </c>
      <c r="C28" s="447">
        <f>C27/C26</f>
        <v>0.14516129032258066</v>
      </c>
      <c r="D28" s="448">
        <f>D27/D26</f>
        <v>0.16</v>
      </c>
      <c r="E28" s="374"/>
      <c r="F28" s="344"/>
      <c r="G28" s="295"/>
      <c r="H28" s="295"/>
      <c r="I28" s="295"/>
      <c r="J28" s="295"/>
      <c r="K28" s="295"/>
      <c r="L28" s="295"/>
      <c r="M28" s="295"/>
      <c r="N28" s="295"/>
      <c r="O28" s="295"/>
      <c r="P28" s="295"/>
      <c r="Q28" s="295"/>
      <c r="R28" s="295"/>
      <c r="S28" s="295"/>
      <c r="T28" s="295"/>
    </row>
    <row r="29" spans="1:20" ht="18.95" customHeight="1" x14ac:dyDescent="0.2">
      <c r="A29" s="300"/>
      <c r="B29" s="51" t="s">
        <v>282</v>
      </c>
      <c r="C29" s="595">
        <v>47000</v>
      </c>
      <c r="D29" s="596"/>
      <c r="E29" s="374"/>
      <c r="F29" s="344"/>
      <c r="G29" s="295"/>
      <c r="H29" s="295"/>
      <c r="I29" s="295"/>
      <c r="J29" s="295"/>
      <c r="K29" s="295"/>
      <c r="L29" s="295"/>
      <c r="M29" s="295"/>
      <c r="N29" s="295"/>
      <c r="O29" s="295"/>
      <c r="P29" s="295"/>
      <c r="Q29" s="295"/>
      <c r="R29" s="295"/>
      <c r="S29" s="295"/>
      <c r="T29" s="295"/>
    </row>
    <row r="30" spans="1:20" ht="18.95" customHeight="1" x14ac:dyDescent="0.2">
      <c r="A30" s="300"/>
      <c r="B30" s="47" t="s">
        <v>53</v>
      </c>
      <c r="C30" s="210">
        <v>4000</v>
      </c>
      <c r="D30" s="446">
        <v>9000</v>
      </c>
      <c r="E30" s="374"/>
      <c r="F30" s="344"/>
      <c r="G30" s="295"/>
      <c r="H30" s="295"/>
      <c r="I30" s="295"/>
      <c r="J30" s="295"/>
      <c r="K30" s="295"/>
      <c r="L30" s="295"/>
      <c r="M30" s="295"/>
      <c r="N30" s="295"/>
      <c r="O30" s="295"/>
      <c r="P30" s="295"/>
      <c r="Q30" s="295"/>
      <c r="R30" s="295"/>
      <c r="S30" s="295"/>
      <c r="T30" s="295"/>
    </row>
    <row r="31" spans="1:20" ht="18.95" customHeight="1" x14ac:dyDescent="0.2">
      <c r="A31" s="300"/>
      <c r="B31" s="453" t="s">
        <v>281</v>
      </c>
      <c r="C31" s="454">
        <f>C30/C29</f>
        <v>8.5106382978723402E-2</v>
      </c>
      <c r="D31" s="452">
        <f>D30/C29</f>
        <v>0.19148936170212766</v>
      </c>
      <c r="E31" s="374"/>
      <c r="F31" s="344"/>
      <c r="G31" s="295"/>
      <c r="H31" s="295"/>
      <c r="I31" s="295"/>
      <c r="J31" s="295"/>
      <c r="K31" s="295"/>
      <c r="L31" s="295"/>
      <c r="M31" s="295"/>
      <c r="N31" s="295"/>
      <c r="O31" s="295"/>
      <c r="P31" s="295"/>
      <c r="Q31" s="295"/>
      <c r="R31" s="295"/>
      <c r="S31" s="295"/>
      <c r="T31" s="295"/>
    </row>
    <row r="32" spans="1:20" ht="18.95" customHeight="1" x14ac:dyDescent="0.2">
      <c r="A32" s="295"/>
      <c r="B32" s="392" t="s">
        <v>283</v>
      </c>
      <c r="C32" s="363"/>
      <c r="D32" s="363"/>
      <c r="E32" s="344"/>
      <c r="F32" s="344"/>
      <c r="G32" s="295"/>
      <c r="H32" s="295"/>
      <c r="I32" s="295"/>
      <c r="J32" s="295"/>
      <c r="K32" s="295"/>
      <c r="L32" s="295"/>
      <c r="M32" s="295"/>
      <c r="N32" s="295"/>
      <c r="O32" s="295"/>
      <c r="P32" s="295"/>
      <c r="Q32" s="295"/>
      <c r="R32" s="295"/>
      <c r="S32" s="295"/>
      <c r="T32" s="295"/>
    </row>
    <row r="33" spans="1:20" ht="13.5" x14ac:dyDescent="0.2">
      <c r="A33" s="295"/>
      <c r="C33" s="345"/>
      <c r="D33" s="345"/>
      <c r="E33" s="345"/>
      <c r="F33" s="345"/>
      <c r="G33" s="345"/>
      <c r="H33" s="345"/>
      <c r="I33" s="345"/>
      <c r="J33" s="345"/>
      <c r="K33" s="345"/>
      <c r="L33" s="345"/>
      <c r="M33" s="345"/>
      <c r="N33" s="295"/>
      <c r="O33" s="295"/>
      <c r="P33" s="295"/>
      <c r="Q33" s="295"/>
      <c r="R33" s="295"/>
      <c r="S33" s="295"/>
      <c r="T33" s="295"/>
    </row>
    <row r="34" spans="1:20" ht="15.75" x14ac:dyDescent="0.2">
      <c r="A34" s="295"/>
      <c r="B34" s="336" t="s">
        <v>284</v>
      </c>
      <c r="C34" s="295"/>
      <c r="D34" s="295"/>
      <c r="E34" s="295"/>
      <c r="F34" s="295"/>
      <c r="G34" s="295"/>
      <c r="H34" s="295"/>
      <c r="I34" s="295"/>
      <c r="J34" s="295"/>
      <c r="K34" s="295"/>
      <c r="L34" s="295"/>
      <c r="M34" s="295"/>
      <c r="N34" s="295"/>
      <c r="O34" s="295"/>
      <c r="P34" s="295"/>
      <c r="Q34" s="295"/>
      <c r="R34" s="295"/>
      <c r="S34" s="295"/>
      <c r="T34" s="295"/>
    </row>
    <row r="35" spans="1:20" ht="13.5" x14ac:dyDescent="0.2">
      <c r="A35" s="295"/>
      <c r="B35" s="366" t="s">
        <v>285</v>
      </c>
      <c r="C35" s="344"/>
      <c r="D35" s="344"/>
      <c r="E35" s="344"/>
      <c r="F35" s="344"/>
      <c r="G35" s="295"/>
      <c r="H35" s="295"/>
      <c r="I35" s="295"/>
      <c r="J35" s="295"/>
      <c r="K35" s="295"/>
      <c r="L35" s="295"/>
      <c r="M35" s="295"/>
      <c r="N35" s="295"/>
      <c r="O35" s="295"/>
      <c r="P35" s="295"/>
      <c r="Q35" s="295"/>
      <c r="R35" s="295"/>
      <c r="S35" s="295"/>
      <c r="T35" s="295"/>
    </row>
    <row r="36" spans="1:20" ht="13.5" x14ac:dyDescent="0.2">
      <c r="A36" s="300"/>
      <c r="B36" s="594"/>
      <c r="C36" s="592" t="s">
        <v>200</v>
      </c>
      <c r="D36" s="580"/>
      <c r="E36" s="578" t="s">
        <v>196</v>
      </c>
      <c r="F36" s="579"/>
      <c r="G36" s="294"/>
      <c r="H36" s="295"/>
      <c r="I36" s="295"/>
      <c r="J36" s="295"/>
      <c r="K36" s="295"/>
      <c r="L36" s="295"/>
      <c r="M36" s="295"/>
      <c r="N36" s="295"/>
      <c r="O36" s="295"/>
      <c r="P36" s="295"/>
      <c r="Q36" s="295"/>
      <c r="R36" s="295"/>
      <c r="S36" s="295"/>
      <c r="T36" s="295"/>
    </row>
    <row r="37" spans="1:20" ht="13.5" x14ac:dyDescent="0.2">
      <c r="A37" s="300"/>
      <c r="B37" s="594"/>
      <c r="C37" s="282" t="s">
        <v>53</v>
      </c>
      <c r="D37" s="438" t="s">
        <v>243</v>
      </c>
      <c r="E37" s="282" t="s">
        <v>53</v>
      </c>
      <c r="F37" s="439" t="s">
        <v>243</v>
      </c>
      <c r="G37" s="294"/>
      <c r="H37" s="295"/>
      <c r="I37" s="295"/>
      <c r="J37" s="295"/>
      <c r="K37" s="295"/>
      <c r="L37" s="295"/>
      <c r="M37" s="295"/>
      <c r="N37" s="295"/>
      <c r="O37" s="295"/>
      <c r="P37" s="295"/>
      <c r="Q37" s="295"/>
      <c r="R37" s="295"/>
      <c r="S37" s="295"/>
      <c r="T37" s="295"/>
    </row>
    <row r="38" spans="1:20" ht="20.100000000000001" customHeight="1" x14ac:dyDescent="0.2">
      <c r="A38" s="300"/>
      <c r="B38" s="384" t="s">
        <v>70</v>
      </c>
      <c r="C38" s="385">
        <f>SUM(C39,C42)</f>
        <v>166000</v>
      </c>
      <c r="D38" s="383" t="s">
        <v>86</v>
      </c>
      <c r="E38" s="385">
        <f>SUM(E39,E42)</f>
        <v>858000</v>
      </c>
      <c r="F38" s="383" t="s">
        <v>86</v>
      </c>
      <c r="G38" s="382"/>
      <c r="H38" s="295"/>
      <c r="I38" s="295"/>
      <c r="J38" s="295"/>
      <c r="K38" s="295"/>
      <c r="L38" s="295"/>
      <c r="M38" s="295"/>
      <c r="N38" s="295"/>
      <c r="O38" s="295"/>
      <c r="P38" s="295"/>
      <c r="Q38" s="295"/>
      <c r="R38" s="295"/>
      <c r="S38" s="295"/>
      <c r="T38" s="295"/>
    </row>
    <row r="39" spans="1:20" ht="20.100000000000001" customHeight="1" x14ac:dyDescent="0.2">
      <c r="A39" s="300"/>
      <c r="B39" s="420" t="s">
        <v>286</v>
      </c>
      <c r="C39" s="418">
        <f>SUM(C40:C41)</f>
        <v>102000</v>
      </c>
      <c r="D39" s="419">
        <f t="shared" ref="D39:D44" si="0">C39/SUM(C$39,C$42)</f>
        <v>0.61445783132530118</v>
      </c>
      <c r="E39" s="418">
        <f>SUM(E40:E41)</f>
        <v>680000</v>
      </c>
      <c r="F39" s="419">
        <f t="shared" ref="F39:F44" si="1">E39/SUM(E$39,E$42)</f>
        <v>0.79254079254079257</v>
      </c>
      <c r="G39" s="382"/>
      <c r="H39" s="295"/>
      <c r="I39" s="295"/>
      <c r="J39" s="295"/>
      <c r="K39" s="295"/>
      <c r="L39" s="295"/>
      <c r="M39" s="295"/>
      <c r="N39" s="295"/>
      <c r="O39" s="295"/>
      <c r="P39" s="295"/>
      <c r="Q39" s="295"/>
      <c r="R39" s="295"/>
      <c r="S39" s="295"/>
      <c r="T39" s="295"/>
    </row>
    <row r="40" spans="1:20" ht="13.5" x14ac:dyDescent="0.2">
      <c r="A40" s="300"/>
      <c r="B40" s="442" t="s">
        <v>287</v>
      </c>
      <c r="C40" s="213">
        <v>80000</v>
      </c>
      <c r="D40" s="393">
        <f t="shared" si="0"/>
        <v>0.48192771084337349</v>
      </c>
      <c r="E40" s="213">
        <v>500000</v>
      </c>
      <c r="F40" s="394">
        <f t="shared" si="1"/>
        <v>0.58275058275058278</v>
      </c>
      <c r="G40" s="382"/>
      <c r="H40" s="295"/>
      <c r="I40" s="295"/>
      <c r="J40" s="295"/>
      <c r="K40" s="295"/>
      <c r="L40" s="295"/>
      <c r="M40" s="295"/>
      <c r="N40" s="295"/>
      <c r="O40" s="295"/>
      <c r="P40" s="295"/>
      <c r="Q40" s="295"/>
      <c r="R40" s="295"/>
      <c r="S40" s="295"/>
      <c r="T40" s="295"/>
    </row>
    <row r="41" spans="1:20" ht="18.95" customHeight="1" x14ac:dyDescent="0.2">
      <c r="A41" s="300"/>
      <c r="B41" s="395" t="s">
        <v>288</v>
      </c>
      <c r="C41" s="52">
        <v>22000</v>
      </c>
      <c r="D41" s="393">
        <f t="shared" si="0"/>
        <v>0.13253012048192772</v>
      </c>
      <c r="E41" s="52">
        <v>180000</v>
      </c>
      <c r="F41" s="394">
        <f t="shared" si="1"/>
        <v>0.20979020979020979</v>
      </c>
      <c r="G41" s="382"/>
      <c r="H41" s="295"/>
      <c r="I41" s="295"/>
      <c r="J41" s="295"/>
      <c r="K41" s="295"/>
      <c r="L41" s="295"/>
      <c r="M41" s="295"/>
      <c r="N41" s="295"/>
      <c r="O41" s="295"/>
      <c r="P41" s="295"/>
      <c r="Q41" s="295"/>
      <c r="R41" s="295"/>
      <c r="S41" s="295"/>
      <c r="T41" s="295"/>
    </row>
    <row r="42" spans="1:20" ht="13.5" x14ac:dyDescent="0.2">
      <c r="A42" s="300"/>
      <c r="B42" s="420" t="s">
        <v>289</v>
      </c>
      <c r="C42" s="47">
        <f>SUM(C43:C44)</f>
        <v>64000</v>
      </c>
      <c r="D42" s="436">
        <f t="shared" si="0"/>
        <v>0.38554216867469882</v>
      </c>
      <c r="E42" s="47">
        <f>SUM(E43:E44)</f>
        <v>178000</v>
      </c>
      <c r="F42" s="436">
        <f t="shared" si="1"/>
        <v>0.20745920745920746</v>
      </c>
      <c r="G42" s="382"/>
      <c r="H42" s="295"/>
      <c r="I42" s="295"/>
      <c r="J42" s="295"/>
      <c r="K42" s="295"/>
      <c r="L42" s="295"/>
      <c r="M42" s="295"/>
      <c r="N42" s="295"/>
      <c r="O42" s="295"/>
      <c r="P42" s="295"/>
      <c r="Q42" s="295"/>
      <c r="R42" s="295"/>
      <c r="S42" s="295"/>
      <c r="T42" s="295"/>
    </row>
    <row r="43" spans="1:20" ht="13.5" x14ac:dyDescent="0.2">
      <c r="A43" s="300"/>
      <c r="B43" s="395" t="s">
        <v>290</v>
      </c>
      <c r="C43" s="52">
        <v>31000</v>
      </c>
      <c r="D43" s="393">
        <f t="shared" si="0"/>
        <v>0.18674698795180722</v>
      </c>
      <c r="E43" s="52">
        <v>130000</v>
      </c>
      <c r="F43" s="393">
        <f t="shared" si="1"/>
        <v>0.15151515151515152</v>
      </c>
      <c r="G43" s="382"/>
      <c r="H43" s="295"/>
      <c r="I43" s="295"/>
      <c r="J43" s="295"/>
      <c r="K43" s="295"/>
      <c r="L43" s="295"/>
      <c r="M43" s="295"/>
      <c r="N43" s="295"/>
      <c r="O43" s="295"/>
      <c r="P43" s="295"/>
      <c r="Q43" s="295"/>
      <c r="R43" s="295"/>
      <c r="S43" s="295"/>
      <c r="T43" s="295"/>
    </row>
    <row r="44" spans="1:20" ht="13.5" x14ac:dyDescent="0.2">
      <c r="A44" s="300"/>
      <c r="B44" s="401" t="s">
        <v>291</v>
      </c>
      <c r="C44" s="122">
        <v>33000</v>
      </c>
      <c r="D44" s="402">
        <f t="shared" si="0"/>
        <v>0.19879518072289157</v>
      </c>
      <c r="E44" s="122">
        <v>48000</v>
      </c>
      <c r="F44" s="403">
        <f t="shared" si="1"/>
        <v>5.5944055944055944E-2</v>
      </c>
      <c r="G44" s="382"/>
      <c r="H44" s="295"/>
      <c r="I44" s="295"/>
      <c r="J44" s="295"/>
      <c r="K44" s="295"/>
      <c r="L44" s="295"/>
      <c r="M44" s="295"/>
      <c r="N44" s="295"/>
      <c r="O44" s="295"/>
      <c r="P44" s="295"/>
      <c r="Q44" s="295"/>
      <c r="R44" s="295"/>
      <c r="S44" s="295"/>
      <c r="T44" s="295"/>
    </row>
    <row r="45" spans="1:20" ht="13.5" x14ac:dyDescent="0.2">
      <c r="A45" s="295"/>
      <c r="B45" s="392" t="s">
        <v>279</v>
      </c>
      <c r="C45" s="345"/>
      <c r="D45" s="345"/>
      <c r="E45" s="345"/>
      <c r="F45" s="345"/>
      <c r="G45" s="295"/>
      <c r="H45" s="295"/>
      <c r="I45" s="295"/>
      <c r="J45" s="295"/>
      <c r="K45" s="295"/>
      <c r="L45" s="295"/>
      <c r="M45" s="295"/>
      <c r="N45" s="295"/>
      <c r="O45" s="295"/>
      <c r="P45" s="295"/>
      <c r="Q45" s="295"/>
      <c r="R45" s="295"/>
      <c r="S45" s="295"/>
      <c r="T45" s="295"/>
    </row>
    <row r="46" spans="1:20" ht="13.5" x14ac:dyDescent="0.2">
      <c r="A46" s="295"/>
      <c r="B46" s="295"/>
      <c r="C46" s="295"/>
      <c r="D46" s="295"/>
      <c r="E46" s="295"/>
      <c r="F46" s="295"/>
      <c r="G46" s="295"/>
      <c r="H46" s="295"/>
      <c r="I46" s="295"/>
      <c r="J46" s="295"/>
      <c r="K46" s="295"/>
      <c r="L46" s="295"/>
      <c r="M46" s="295"/>
      <c r="N46" s="295"/>
      <c r="O46" s="295"/>
      <c r="P46" s="295"/>
      <c r="Q46" s="295"/>
      <c r="R46" s="295"/>
      <c r="S46" s="295"/>
      <c r="T46" s="295"/>
    </row>
    <row r="47" spans="1:20" ht="20.100000000000001" customHeight="1" x14ac:dyDescent="0.2">
      <c r="A47" s="295"/>
      <c r="B47" s="388" t="s">
        <v>292</v>
      </c>
      <c r="C47" s="344"/>
      <c r="D47" s="344"/>
      <c r="E47" s="295"/>
      <c r="F47" s="295"/>
      <c r="G47" s="295"/>
      <c r="H47" s="295"/>
      <c r="I47" s="295"/>
      <c r="J47" s="295"/>
      <c r="K47" s="295"/>
      <c r="L47" s="295"/>
      <c r="M47" s="295"/>
      <c r="N47" s="295"/>
      <c r="O47" s="295"/>
      <c r="P47" s="295"/>
      <c r="Q47" s="295"/>
      <c r="R47" s="295"/>
      <c r="S47" s="295"/>
      <c r="T47" s="295"/>
    </row>
    <row r="48" spans="1:20" ht="30.95" customHeight="1" x14ac:dyDescent="0.2">
      <c r="A48" s="295"/>
      <c r="B48" s="375" t="s">
        <v>5</v>
      </c>
      <c r="C48" s="344"/>
      <c r="D48" s="344"/>
      <c r="E48" s="344"/>
      <c r="F48" s="344"/>
      <c r="G48" s="344"/>
      <c r="H48" s="344"/>
      <c r="I48" s="344"/>
      <c r="J48" s="344"/>
      <c r="K48" s="295"/>
      <c r="L48" s="295"/>
      <c r="M48" s="295"/>
      <c r="N48" s="295"/>
      <c r="O48" s="295"/>
      <c r="P48" s="295"/>
      <c r="Q48" s="295"/>
      <c r="R48" s="295"/>
      <c r="S48" s="295"/>
      <c r="T48" s="295"/>
    </row>
    <row r="49" spans="1:20" ht="20.100000000000001" customHeight="1" x14ac:dyDescent="0.2">
      <c r="A49" s="300"/>
      <c r="B49" s="592" t="s">
        <v>200</v>
      </c>
      <c r="C49" s="580"/>
      <c r="D49" s="592"/>
      <c r="E49" s="580"/>
      <c r="F49" s="600" t="s">
        <v>196</v>
      </c>
      <c r="G49" s="600"/>
      <c r="H49" s="600"/>
      <c r="I49" s="600"/>
      <c r="K49" s="294"/>
      <c r="L49" s="295"/>
      <c r="M49" s="295"/>
      <c r="N49" s="295"/>
      <c r="O49" s="295"/>
      <c r="P49" s="295"/>
      <c r="Q49" s="295"/>
      <c r="R49" s="295"/>
      <c r="S49" s="295"/>
      <c r="T49" s="295"/>
    </row>
    <row r="50" spans="1:20" ht="20.100000000000001" customHeight="1" x14ac:dyDescent="0.2">
      <c r="A50" s="300"/>
      <c r="B50" s="558" t="s">
        <v>293</v>
      </c>
      <c r="C50" s="564"/>
      <c r="D50" s="154" t="s">
        <v>243</v>
      </c>
      <c r="E50" s="29" t="s">
        <v>294</v>
      </c>
      <c r="F50" s="601" t="s">
        <v>293</v>
      </c>
      <c r="G50" s="601"/>
      <c r="H50" s="282" t="s">
        <v>243</v>
      </c>
      <c r="I50" s="288" t="s">
        <v>294</v>
      </c>
      <c r="K50" s="294"/>
      <c r="L50" s="295"/>
      <c r="M50" s="295"/>
      <c r="N50" s="295"/>
      <c r="O50" s="295"/>
      <c r="P50" s="295"/>
      <c r="Q50" s="295"/>
      <c r="R50" s="295"/>
      <c r="S50" s="295"/>
      <c r="T50" s="295"/>
    </row>
    <row r="51" spans="1:20" ht="20.100000000000001" customHeight="1" x14ac:dyDescent="0.2">
      <c r="A51" s="376">
        <v>1</v>
      </c>
      <c r="B51" s="584" t="s">
        <v>295</v>
      </c>
      <c r="C51" s="585"/>
      <c r="D51" s="379">
        <v>0.68410000000000004</v>
      </c>
      <c r="E51" s="377">
        <v>325</v>
      </c>
      <c r="F51" s="584" t="s">
        <v>295</v>
      </c>
      <c r="G51" s="585"/>
      <c r="H51" s="379">
        <v>0.67020000000000002</v>
      </c>
      <c r="I51" s="377">
        <v>325</v>
      </c>
      <c r="K51" s="378"/>
      <c r="L51" s="295"/>
      <c r="M51" s="295"/>
      <c r="N51" s="295"/>
      <c r="O51" s="295"/>
      <c r="P51" s="295"/>
      <c r="Q51" s="295"/>
      <c r="R51" s="295"/>
      <c r="S51" s="295"/>
      <c r="T51" s="295"/>
    </row>
    <row r="52" spans="1:20" ht="20.100000000000001" customHeight="1" x14ac:dyDescent="0.2">
      <c r="A52" s="376">
        <v>2</v>
      </c>
      <c r="B52" s="584" t="s">
        <v>296</v>
      </c>
      <c r="C52" s="585"/>
      <c r="D52" s="379">
        <v>0.67110000000000003</v>
      </c>
      <c r="E52" s="377">
        <v>210</v>
      </c>
      <c r="F52" s="584" t="s">
        <v>296</v>
      </c>
      <c r="G52" s="585"/>
      <c r="H52" s="379">
        <v>0.64249999999999996</v>
      </c>
      <c r="I52" s="377">
        <v>190</v>
      </c>
      <c r="K52" s="378"/>
      <c r="L52" s="295"/>
      <c r="M52" s="295"/>
      <c r="N52" s="295"/>
      <c r="O52" s="295"/>
      <c r="P52" s="295"/>
      <c r="Q52" s="295"/>
      <c r="R52" s="295"/>
      <c r="S52" s="295"/>
      <c r="T52" s="295"/>
    </row>
    <row r="53" spans="1:20" ht="20.100000000000001" customHeight="1" x14ac:dyDescent="0.2">
      <c r="A53" s="376">
        <v>3</v>
      </c>
      <c r="B53" s="584" t="s">
        <v>297</v>
      </c>
      <c r="C53" s="585"/>
      <c r="D53" s="379">
        <v>0.67</v>
      </c>
      <c r="E53" s="377">
        <v>270</v>
      </c>
      <c r="F53" s="584" t="s">
        <v>297</v>
      </c>
      <c r="G53" s="585"/>
      <c r="H53" s="379">
        <v>0.63149999999999995</v>
      </c>
      <c r="I53" s="377">
        <v>250</v>
      </c>
      <c r="K53" s="378"/>
      <c r="L53" s="295"/>
      <c r="M53" s="295"/>
      <c r="N53" s="295"/>
      <c r="O53" s="295"/>
      <c r="P53" s="295"/>
      <c r="Q53" s="295"/>
      <c r="R53" s="295"/>
      <c r="S53" s="295"/>
      <c r="T53" s="295"/>
    </row>
    <row r="54" spans="1:20" ht="20.100000000000001" customHeight="1" x14ac:dyDescent="0.2">
      <c r="A54" s="376">
        <v>4</v>
      </c>
      <c r="B54" s="584" t="s">
        <v>298</v>
      </c>
      <c r="C54" s="585"/>
      <c r="D54" s="379">
        <v>0.65539999999999998</v>
      </c>
      <c r="E54" s="377">
        <v>190</v>
      </c>
      <c r="F54" s="584" t="s">
        <v>298</v>
      </c>
      <c r="G54" s="585"/>
      <c r="H54" s="379">
        <v>0.60470000000000002</v>
      </c>
      <c r="I54" s="377">
        <v>190</v>
      </c>
      <c r="K54" s="294"/>
      <c r="L54" s="295"/>
      <c r="M54" s="295"/>
      <c r="N54" s="295"/>
      <c r="O54" s="295"/>
      <c r="P54" s="295"/>
      <c r="Q54" s="295"/>
      <c r="R54" s="295"/>
      <c r="S54" s="295"/>
      <c r="T54" s="295"/>
    </row>
    <row r="55" spans="1:20" ht="20.100000000000001" customHeight="1" x14ac:dyDescent="0.2">
      <c r="A55" s="376">
        <v>5</v>
      </c>
      <c r="B55" s="584" t="s">
        <v>299</v>
      </c>
      <c r="C55" s="585"/>
      <c r="D55" s="379">
        <v>0.64129999999999998</v>
      </c>
      <c r="E55" s="377">
        <v>250</v>
      </c>
      <c r="F55" s="584" t="s">
        <v>300</v>
      </c>
      <c r="G55" s="585"/>
      <c r="H55" s="379">
        <v>0.58540000000000003</v>
      </c>
      <c r="I55" s="377">
        <v>375</v>
      </c>
      <c r="K55" s="294"/>
      <c r="L55" s="295"/>
      <c r="M55" s="295"/>
      <c r="N55" s="295"/>
      <c r="O55" s="295"/>
      <c r="P55" s="295"/>
      <c r="Q55" s="295"/>
      <c r="R55" s="295"/>
      <c r="S55" s="295"/>
      <c r="T55" s="295"/>
    </row>
    <row r="56" spans="1:20" ht="20.100000000000001" customHeight="1" x14ac:dyDescent="0.2">
      <c r="A56" s="376">
        <v>6</v>
      </c>
      <c r="B56" s="584" t="s">
        <v>300</v>
      </c>
      <c r="C56" s="585"/>
      <c r="D56" s="379">
        <v>0.60670000000000002</v>
      </c>
      <c r="E56" s="377">
        <v>375</v>
      </c>
      <c r="F56" s="584" t="s">
        <v>299</v>
      </c>
      <c r="G56" s="585"/>
      <c r="H56" s="379">
        <v>0.5625</v>
      </c>
      <c r="I56" s="377">
        <v>210</v>
      </c>
      <c r="K56" s="294"/>
      <c r="L56" s="295"/>
      <c r="M56" s="295"/>
      <c r="N56" s="295"/>
      <c r="O56" s="295"/>
      <c r="P56" s="295"/>
      <c r="Q56" s="295"/>
      <c r="R56" s="295"/>
      <c r="S56" s="295"/>
      <c r="T56" s="295"/>
    </row>
    <row r="57" spans="1:20" ht="20.100000000000001" customHeight="1" x14ac:dyDescent="0.2">
      <c r="A57" s="376">
        <v>7</v>
      </c>
      <c r="B57" s="584" t="s">
        <v>301</v>
      </c>
      <c r="C57" s="585"/>
      <c r="D57" s="379">
        <v>0.499</v>
      </c>
      <c r="E57" s="377">
        <v>230</v>
      </c>
      <c r="F57" s="584" t="s">
        <v>301</v>
      </c>
      <c r="G57" s="585"/>
      <c r="H57" s="379">
        <v>0.4723</v>
      </c>
      <c r="I57" s="377">
        <v>210</v>
      </c>
      <c r="K57" s="294"/>
      <c r="L57" s="295"/>
      <c r="M57" s="295"/>
      <c r="N57" s="295"/>
      <c r="O57" s="295"/>
      <c r="P57" s="295"/>
      <c r="Q57" s="295"/>
      <c r="R57" s="295"/>
      <c r="S57" s="295"/>
      <c r="T57" s="295"/>
    </row>
    <row r="58" spans="1:20" ht="20.100000000000001" customHeight="1" x14ac:dyDescent="0.2">
      <c r="A58" s="376">
        <v>8</v>
      </c>
      <c r="B58" s="584" t="s">
        <v>302</v>
      </c>
      <c r="C58" s="585"/>
      <c r="D58" s="379">
        <v>0.44940000000000002</v>
      </c>
      <c r="E58" s="377">
        <v>110</v>
      </c>
      <c r="F58" s="584" t="s">
        <v>302</v>
      </c>
      <c r="G58" s="585"/>
      <c r="H58" s="379">
        <v>0.40849999999999997</v>
      </c>
      <c r="I58" s="377">
        <v>90</v>
      </c>
      <c r="K58" s="294"/>
      <c r="L58" s="295"/>
      <c r="M58" s="295"/>
      <c r="N58" s="295"/>
      <c r="O58" s="295"/>
      <c r="P58" s="295"/>
      <c r="Q58" s="295"/>
      <c r="R58" s="295"/>
      <c r="S58" s="295"/>
      <c r="T58" s="295"/>
    </row>
    <row r="59" spans="1:20" ht="20.100000000000001" customHeight="1" x14ac:dyDescent="0.2">
      <c r="A59" s="376">
        <v>9</v>
      </c>
      <c r="B59" s="584" t="s">
        <v>303</v>
      </c>
      <c r="C59" s="585"/>
      <c r="D59" s="379">
        <v>0.42770000000000002</v>
      </c>
      <c r="E59" s="377">
        <v>210</v>
      </c>
      <c r="F59" s="584" t="s">
        <v>303</v>
      </c>
      <c r="G59" s="585"/>
      <c r="H59" s="379">
        <v>0.39510000000000001</v>
      </c>
      <c r="I59" s="377">
        <v>190</v>
      </c>
      <c r="K59" s="294"/>
      <c r="L59" s="295"/>
      <c r="M59" s="295"/>
      <c r="N59" s="295"/>
      <c r="O59" s="295"/>
      <c r="P59" s="295"/>
      <c r="Q59" s="295"/>
      <c r="R59" s="295"/>
      <c r="S59" s="295"/>
      <c r="T59" s="295"/>
    </row>
    <row r="60" spans="1:20" ht="20.100000000000001" customHeight="1" x14ac:dyDescent="0.2">
      <c r="A60" s="376">
        <v>10</v>
      </c>
      <c r="B60" s="584" t="s">
        <v>304</v>
      </c>
      <c r="C60" s="585"/>
      <c r="D60" s="379">
        <v>0.41889999999999999</v>
      </c>
      <c r="E60" s="377">
        <v>190</v>
      </c>
      <c r="F60" s="584" t="s">
        <v>305</v>
      </c>
      <c r="G60" s="585"/>
      <c r="H60" s="379">
        <v>0.36030000000000001</v>
      </c>
      <c r="I60" s="377">
        <v>270</v>
      </c>
      <c r="K60" s="294"/>
      <c r="L60" s="295"/>
      <c r="M60" s="295"/>
      <c r="N60" s="295"/>
      <c r="O60" s="295"/>
      <c r="P60" s="295"/>
      <c r="Q60" s="295"/>
      <c r="R60" s="295"/>
      <c r="S60" s="295"/>
      <c r="T60" s="295"/>
    </row>
    <row r="61" spans="1:20" ht="20.100000000000001" customHeight="1" x14ac:dyDescent="0.2">
      <c r="A61" s="376">
        <v>11</v>
      </c>
      <c r="B61" s="584" t="s">
        <v>305</v>
      </c>
      <c r="C61" s="585"/>
      <c r="D61" s="379">
        <v>0.39539999999999997</v>
      </c>
      <c r="E61" s="377">
        <v>290</v>
      </c>
      <c r="F61" s="584" t="s">
        <v>304</v>
      </c>
      <c r="G61" s="585"/>
      <c r="H61" s="379">
        <v>0.34260000000000002</v>
      </c>
      <c r="I61" s="377">
        <v>150</v>
      </c>
      <c r="K61" s="294"/>
      <c r="L61" s="295"/>
      <c r="M61" s="295"/>
      <c r="N61" s="295"/>
      <c r="O61" s="295"/>
      <c r="P61" s="295"/>
      <c r="Q61" s="295"/>
      <c r="R61" s="295"/>
      <c r="S61" s="295"/>
      <c r="T61" s="295"/>
    </row>
    <row r="62" spans="1:20" ht="20.100000000000001" customHeight="1" x14ac:dyDescent="0.2">
      <c r="A62" s="376">
        <v>12</v>
      </c>
      <c r="B62" s="584" t="s">
        <v>306</v>
      </c>
      <c r="C62" s="585"/>
      <c r="D62" s="379">
        <v>0.38030000000000003</v>
      </c>
      <c r="E62" s="377">
        <v>210</v>
      </c>
      <c r="F62" s="584" t="s">
        <v>306</v>
      </c>
      <c r="G62" s="585"/>
      <c r="H62" s="379">
        <v>0.32150000000000001</v>
      </c>
      <c r="I62" s="377">
        <v>190</v>
      </c>
      <c r="K62" s="294"/>
      <c r="L62" s="295"/>
      <c r="M62" s="295"/>
      <c r="N62" s="295"/>
      <c r="O62" s="295"/>
      <c r="P62" s="295"/>
      <c r="Q62" s="295"/>
      <c r="R62" s="295"/>
      <c r="S62" s="295"/>
      <c r="T62" s="295"/>
    </row>
    <row r="63" spans="1:20" ht="20.100000000000001" customHeight="1" x14ac:dyDescent="0.2">
      <c r="A63" s="376">
        <v>13</v>
      </c>
      <c r="B63" s="597" t="s">
        <v>307</v>
      </c>
      <c r="C63" s="598"/>
      <c r="D63" s="379">
        <v>0.3765</v>
      </c>
      <c r="E63" s="377">
        <v>230</v>
      </c>
      <c r="F63" s="597" t="s">
        <v>308</v>
      </c>
      <c r="G63" s="598"/>
      <c r="H63" s="379">
        <v>0.32119999999999999</v>
      </c>
      <c r="I63" s="377">
        <v>150</v>
      </c>
      <c r="K63" s="294"/>
      <c r="L63" s="295"/>
      <c r="M63" s="295"/>
      <c r="N63" s="295"/>
      <c r="O63" s="295"/>
      <c r="P63" s="295"/>
      <c r="Q63" s="295"/>
      <c r="R63" s="295"/>
      <c r="S63" s="295"/>
      <c r="T63" s="295"/>
    </row>
    <row r="64" spans="1:20" ht="20.100000000000001" customHeight="1" x14ac:dyDescent="0.2">
      <c r="A64" s="376">
        <v>14</v>
      </c>
      <c r="B64" s="597" t="s">
        <v>309</v>
      </c>
      <c r="C64" s="598"/>
      <c r="D64" s="379">
        <v>0.36990000000000001</v>
      </c>
      <c r="E64" s="377">
        <v>210</v>
      </c>
      <c r="F64" s="597" t="s">
        <v>310</v>
      </c>
      <c r="G64" s="598"/>
      <c r="H64" s="379">
        <v>0.31819999999999998</v>
      </c>
      <c r="I64" s="377">
        <v>250</v>
      </c>
      <c r="K64" s="294"/>
      <c r="L64" s="295"/>
      <c r="M64" s="295"/>
      <c r="N64" s="295"/>
      <c r="O64" s="295"/>
      <c r="P64" s="295"/>
      <c r="Q64" s="295"/>
      <c r="R64" s="295"/>
      <c r="S64" s="295"/>
      <c r="T64" s="295"/>
    </row>
    <row r="65" spans="1:20" ht="20.100000000000001" customHeight="1" x14ac:dyDescent="0.2">
      <c r="A65" s="376">
        <v>15</v>
      </c>
      <c r="B65" s="584" t="s">
        <v>308</v>
      </c>
      <c r="C65" s="585"/>
      <c r="D65" s="379">
        <v>0.3664</v>
      </c>
      <c r="E65" s="377">
        <v>170</v>
      </c>
      <c r="F65" s="597" t="s">
        <v>311</v>
      </c>
      <c r="G65" s="598"/>
      <c r="H65" s="379">
        <v>0.318</v>
      </c>
      <c r="I65" s="377">
        <v>170</v>
      </c>
      <c r="K65" s="294"/>
      <c r="L65" s="295"/>
      <c r="M65" s="295"/>
      <c r="N65" s="295"/>
      <c r="O65" s="295"/>
      <c r="P65" s="295"/>
      <c r="Q65" s="295"/>
      <c r="R65" s="295"/>
      <c r="S65" s="295"/>
      <c r="T65" s="295"/>
    </row>
    <row r="66" spans="1:20" ht="20.100000000000001" customHeight="1" x14ac:dyDescent="0.2">
      <c r="A66" s="376">
        <v>16</v>
      </c>
      <c r="B66" s="597" t="s">
        <v>312</v>
      </c>
      <c r="C66" s="598"/>
      <c r="D66" s="379">
        <v>0.3654</v>
      </c>
      <c r="E66" s="377">
        <v>375</v>
      </c>
      <c r="F66" s="584" t="s">
        <v>313</v>
      </c>
      <c r="G66" s="585"/>
      <c r="H66" s="379">
        <v>0.30909999999999999</v>
      </c>
      <c r="I66" s="377">
        <v>325</v>
      </c>
      <c r="K66" s="294"/>
      <c r="L66" s="295"/>
      <c r="M66" s="295"/>
      <c r="N66" s="295"/>
      <c r="O66" s="295"/>
      <c r="P66" s="295"/>
      <c r="Q66" s="295"/>
      <c r="R66" s="295"/>
      <c r="S66" s="295"/>
      <c r="T66" s="295"/>
    </row>
    <row r="67" spans="1:20" ht="20.100000000000001" customHeight="1" x14ac:dyDescent="0.2">
      <c r="A67" s="376">
        <v>17</v>
      </c>
      <c r="B67" s="584" t="s">
        <v>310</v>
      </c>
      <c r="C67" s="585"/>
      <c r="D67" s="379">
        <v>0.36359999999999998</v>
      </c>
      <c r="E67" s="377">
        <v>290</v>
      </c>
      <c r="F67" s="584" t="s">
        <v>309</v>
      </c>
      <c r="G67" s="585"/>
      <c r="H67" s="379">
        <v>0.30640000000000001</v>
      </c>
      <c r="I67" s="377">
        <v>170</v>
      </c>
      <c r="K67" s="294"/>
      <c r="L67" s="295"/>
      <c r="M67" s="295"/>
      <c r="N67" s="295"/>
      <c r="O67" s="295"/>
      <c r="P67" s="295"/>
      <c r="Q67" s="295"/>
      <c r="R67" s="295"/>
      <c r="S67" s="295"/>
      <c r="T67" s="295"/>
    </row>
    <row r="68" spans="1:20" ht="20.100000000000001" customHeight="1" x14ac:dyDescent="0.2">
      <c r="A68" s="376">
        <v>18</v>
      </c>
      <c r="B68" s="597" t="s">
        <v>314</v>
      </c>
      <c r="C68" s="598"/>
      <c r="D68" s="379">
        <v>0.3619</v>
      </c>
      <c r="E68" s="377">
        <v>210</v>
      </c>
      <c r="F68" s="584" t="s">
        <v>307</v>
      </c>
      <c r="G68" s="585"/>
      <c r="H68" s="379">
        <v>0.30609999999999998</v>
      </c>
      <c r="I68" s="377">
        <v>190</v>
      </c>
      <c r="K68" s="294"/>
      <c r="L68" s="295"/>
      <c r="M68" s="295"/>
      <c r="N68" s="295"/>
      <c r="O68" s="295"/>
      <c r="P68" s="295"/>
      <c r="Q68" s="295"/>
      <c r="R68" s="295"/>
      <c r="S68" s="295"/>
      <c r="T68" s="295"/>
    </row>
    <row r="69" spans="1:20" ht="20.100000000000001" customHeight="1" x14ac:dyDescent="0.2">
      <c r="A69" s="376">
        <v>19</v>
      </c>
      <c r="B69" s="584" t="s">
        <v>315</v>
      </c>
      <c r="C69" s="585"/>
      <c r="D69" s="379">
        <v>0.3574</v>
      </c>
      <c r="E69" s="377">
        <v>190</v>
      </c>
      <c r="F69" s="597" t="s">
        <v>316</v>
      </c>
      <c r="G69" s="598"/>
      <c r="H69" s="379">
        <v>0.29980000000000001</v>
      </c>
      <c r="I69" s="377">
        <v>270</v>
      </c>
      <c r="K69" s="294"/>
      <c r="L69" s="295"/>
      <c r="M69" s="295"/>
      <c r="N69" s="295"/>
      <c r="O69" s="295"/>
      <c r="P69" s="295"/>
      <c r="Q69" s="295"/>
      <c r="R69" s="295"/>
      <c r="S69" s="295"/>
      <c r="T69" s="295"/>
    </row>
    <row r="70" spans="1:20" ht="20.100000000000001" customHeight="1" x14ac:dyDescent="0.2">
      <c r="A70" s="376">
        <v>20</v>
      </c>
      <c r="B70" s="582" t="s">
        <v>311</v>
      </c>
      <c r="C70" s="583"/>
      <c r="D70" s="390">
        <v>0.3468</v>
      </c>
      <c r="E70" s="391">
        <v>190</v>
      </c>
      <c r="F70" s="582" t="s">
        <v>315</v>
      </c>
      <c r="G70" s="583"/>
      <c r="H70" s="390">
        <v>0.29210000000000003</v>
      </c>
      <c r="I70" s="391">
        <v>170</v>
      </c>
      <c r="K70" s="294"/>
      <c r="L70" s="295"/>
      <c r="M70" s="295"/>
      <c r="N70" s="295"/>
      <c r="O70" s="295"/>
      <c r="P70" s="295"/>
      <c r="Q70" s="295"/>
      <c r="R70" s="295"/>
      <c r="S70" s="295"/>
      <c r="T70" s="295"/>
    </row>
    <row r="71" spans="1:20" ht="20.100000000000001" hidden="1" customHeight="1" x14ac:dyDescent="0.2">
      <c r="A71" s="376">
        <v>21</v>
      </c>
      <c r="B71" s="584" t="s">
        <v>316</v>
      </c>
      <c r="C71" s="585"/>
      <c r="D71" s="379">
        <v>0.34649999999999997</v>
      </c>
      <c r="E71" s="377">
        <v>325</v>
      </c>
      <c r="F71" s="26"/>
      <c r="G71" s="584" t="s">
        <v>314</v>
      </c>
      <c r="H71" s="585"/>
      <c r="I71" s="379">
        <v>0.2853</v>
      </c>
      <c r="J71" s="377">
        <v>170</v>
      </c>
      <c r="K71" s="294"/>
      <c r="L71" s="295"/>
      <c r="M71" s="295"/>
      <c r="N71" s="295"/>
      <c r="O71" s="295"/>
      <c r="P71" s="295"/>
      <c r="Q71" s="295"/>
      <c r="R71" s="295"/>
      <c r="S71" s="295"/>
      <c r="T71" s="295"/>
    </row>
    <row r="72" spans="1:20" ht="20.100000000000001" hidden="1" customHeight="1" x14ac:dyDescent="0.2">
      <c r="A72" s="376">
        <v>22</v>
      </c>
      <c r="B72" s="584" t="s">
        <v>317</v>
      </c>
      <c r="C72" s="585"/>
      <c r="D72" s="379">
        <v>0.34179999999999999</v>
      </c>
      <c r="E72" s="377">
        <v>190</v>
      </c>
      <c r="F72" s="26"/>
      <c r="G72" s="584" t="s">
        <v>317</v>
      </c>
      <c r="H72" s="585"/>
      <c r="I72" s="379">
        <v>0.28050000000000003</v>
      </c>
      <c r="J72" s="377">
        <v>150</v>
      </c>
      <c r="K72" s="294"/>
      <c r="L72" s="295"/>
      <c r="M72" s="295"/>
      <c r="N72" s="295"/>
      <c r="O72" s="295"/>
      <c r="P72" s="295"/>
      <c r="Q72" s="295"/>
      <c r="R72" s="295"/>
      <c r="S72" s="295"/>
      <c r="T72" s="295"/>
    </row>
    <row r="73" spans="1:20" ht="20.100000000000001" hidden="1" customHeight="1" x14ac:dyDescent="0.2">
      <c r="A73" s="376">
        <v>23</v>
      </c>
      <c r="B73" s="584" t="s">
        <v>313</v>
      </c>
      <c r="C73" s="585"/>
      <c r="D73" s="379">
        <v>0.32929999999999998</v>
      </c>
      <c r="E73" s="377">
        <v>375</v>
      </c>
      <c r="F73" s="26"/>
      <c r="G73" s="584" t="s">
        <v>318</v>
      </c>
      <c r="H73" s="585"/>
      <c r="I73" s="379">
        <v>0.2762</v>
      </c>
      <c r="J73" s="377">
        <v>190</v>
      </c>
      <c r="K73" s="294"/>
      <c r="L73" s="295"/>
      <c r="M73" s="295"/>
      <c r="N73" s="295"/>
      <c r="O73" s="295"/>
      <c r="P73" s="295"/>
      <c r="Q73" s="295"/>
      <c r="R73" s="295"/>
      <c r="S73" s="295"/>
      <c r="T73" s="295"/>
    </row>
    <row r="74" spans="1:20" ht="20.100000000000001" hidden="1" customHeight="1" x14ac:dyDescent="0.2">
      <c r="A74" s="376">
        <v>24</v>
      </c>
      <c r="B74" s="584" t="s">
        <v>318</v>
      </c>
      <c r="C74" s="585"/>
      <c r="D74" s="379">
        <v>0.28799999999999998</v>
      </c>
      <c r="E74" s="377">
        <v>210</v>
      </c>
      <c r="F74" s="26"/>
      <c r="G74" s="584" t="s">
        <v>319</v>
      </c>
      <c r="H74" s="585"/>
      <c r="I74" s="379">
        <v>0.2482</v>
      </c>
      <c r="J74" s="377">
        <v>170</v>
      </c>
      <c r="K74" s="294"/>
      <c r="L74" s="295"/>
      <c r="M74" s="295"/>
      <c r="N74" s="295"/>
      <c r="O74" s="295"/>
      <c r="P74" s="295"/>
      <c r="Q74" s="295"/>
      <c r="R74" s="295"/>
      <c r="S74" s="295"/>
      <c r="T74" s="295"/>
    </row>
    <row r="75" spans="1:20" ht="20.100000000000001" hidden="1" customHeight="1" x14ac:dyDescent="0.2">
      <c r="A75" s="376">
        <v>25</v>
      </c>
      <c r="B75" s="582" t="s">
        <v>319</v>
      </c>
      <c r="C75" s="583"/>
      <c r="D75" s="390">
        <v>0.2752</v>
      </c>
      <c r="E75" s="391">
        <v>170</v>
      </c>
      <c r="F75" s="26"/>
      <c r="G75" s="582" t="s">
        <v>320</v>
      </c>
      <c r="H75" s="583"/>
      <c r="I75" s="390">
        <v>0.2233</v>
      </c>
      <c r="J75" s="391">
        <v>210</v>
      </c>
      <c r="K75" s="294"/>
      <c r="L75" s="295"/>
      <c r="M75" s="295"/>
      <c r="N75" s="295"/>
      <c r="O75" s="295"/>
      <c r="P75" s="295"/>
      <c r="Q75" s="295"/>
      <c r="R75" s="295"/>
      <c r="S75" s="295"/>
      <c r="T75" s="295"/>
    </row>
    <row r="76" spans="1:20" ht="20.100000000000001" customHeight="1" x14ac:dyDescent="0.2">
      <c r="A76" s="295"/>
      <c r="B76" s="456" t="s">
        <v>321</v>
      </c>
      <c r="F76" s="455"/>
      <c r="K76" s="295"/>
      <c r="L76" s="295"/>
      <c r="M76" s="295"/>
      <c r="N76" s="295"/>
      <c r="O76" s="295"/>
      <c r="P76" s="295"/>
      <c r="Q76" s="295"/>
      <c r="R76" s="295"/>
      <c r="S76" s="295"/>
      <c r="T76" s="295"/>
    </row>
    <row r="77" spans="1:20" ht="20.100000000000001" customHeight="1" x14ac:dyDescent="0.2">
      <c r="A77" s="295"/>
      <c r="B77" s="445" t="s">
        <v>322</v>
      </c>
      <c r="C77" s="344"/>
      <c r="D77" s="344"/>
      <c r="E77" s="295"/>
      <c r="F77" s="295"/>
      <c r="G77" s="295"/>
      <c r="H77" s="295"/>
      <c r="I77" s="295"/>
      <c r="J77" s="295"/>
      <c r="K77" s="295"/>
      <c r="L77" s="295"/>
      <c r="M77" s="295"/>
      <c r="N77" s="295"/>
      <c r="O77" s="295"/>
      <c r="P77" s="295"/>
      <c r="Q77" s="295"/>
      <c r="R77" s="295"/>
      <c r="S77" s="295"/>
      <c r="T77" s="295"/>
    </row>
    <row r="78" spans="1:20" ht="20.100000000000001" customHeight="1" x14ac:dyDescent="0.2">
      <c r="A78" s="295"/>
      <c r="B78" s="366"/>
      <c r="C78" s="344"/>
      <c r="D78" s="344"/>
      <c r="E78" s="295"/>
      <c r="F78" s="295"/>
      <c r="G78" s="295"/>
      <c r="H78" s="295"/>
      <c r="I78" s="295"/>
      <c r="J78" s="295"/>
      <c r="K78" s="295"/>
      <c r="L78" s="295"/>
      <c r="M78" s="295"/>
      <c r="N78" s="295"/>
      <c r="O78" s="295"/>
      <c r="P78" s="295"/>
      <c r="Q78" s="295"/>
      <c r="R78" s="295"/>
      <c r="S78" s="295"/>
      <c r="T78" s="295"/>
    </row>
    <row r="79" spans="1:20" ht="15.75" x14ac:dyDescent="0.2">
      <c r="A79" s="295"/>
      <c r="B79" s="388" t="s">
        <v>323</v>
      </c>
      <c r="C79" s="344"/>
      <c r="D79" s="344"/>
      <c r="E79" s="295"/>
      <c r="F79" s="295"/>
      <c r="G79" s="295"/>
      <c r="H79" s="295"/>
      <c r="I79" s="295"/>
      <c r="J79" s="295"/>
      <c r="K79" s="295"/>
      <c r="L79" s="295"/>
      <c r="M79" s="295"/>
      <c r="N79" s="295"/>
      <c r="O79" s="295"/>
      <c r="P79" s="295"/>
      <c r="Q79" s="295"/>
      <c r="R79" s="295"/>
      <c r="S79" s="295"/>
      <c r="T79" s="295"/>
    </row>
    <row r="80" spans="1:20" ht="18.95" customHeight="1" x14ac:dyDescent="0.2">
      <c r="A80" s="295"/>
      <c r="B80" s="366" t="s">
        <v>6</v>
      </c>
      <c r="C80" s="344"/>
      <c r="D80" s="344"/>
      <c r="E80" s="344"/>
      <c r="F80" s="344"/>
      <c r="G80" s="344"/>
      <c r="H80" s="344"/>
      <c r="I80" s="344"/>
      <c r="J80" s="295"/>
      <c r="K80" s="295"/>
      <c r="L80" s="295"/>
      <c r="M80" s="295"/>
      <c r="N80" s="295"/>
      <c r="O80" s="295"/>
      <c r="P80" s="295"/>
      <c r="Q80" s="295"/>
      <c r="R80" s="295"/>
      <c r="S80" s="295"/>
      <c r="T80" s="295"/>
    </row>
    <row r="81" spans="1:22" ht="13.5" x14ac:dyDescent="0.2">
      <c r="A81" s="300"/>
      <c r="B81" s="592" t="s">
        <v>200</v>
      </c>
      <c r="C81" s="592"/>
      <c r="D81" s="592"/>
      <c r="E81" s="580"/>
      <c r="F81" s="586" t="s">
        <v>196</v>
      </c>
      <c r="G81" s="587"/>
      <c r="H81" s="587"/>
      <c r="I81" s="588"/>
      <c r="J81" s="294"/>
      <c r="K81" s="295"/>
      <c r="L81" s="295"/>
      <c r="M81" s="295"/>
      <c r="N81" s="295"/>
      <c r="O81" s="295"/>
      <c r="P81" s="295"/>
      <c r="Q81" s="295"/>
      <c r="R81" s="295"/>
      <c r="S81" s="295"/>
      <c r="T81" s="295"/>
      <c r="U81" s="295"/>
      <c r="V81" s="295"/>
    </row>
    <row r="82" spans="1:22" ht="13.5" x14ac:dyDescent="0.2">
      <c r="A82" s="300"/>
      <c r="B82" s="568" t="s">
        <v>324</v>
      </c>
      <c r="C82" s="568"/>
      <c r="D82" s="599">
        <v>10000</v>
      </c>
      <c r="E82" s="599"/>
      <c r="F82" s="589" t="s">
        <v>324</v>
      </c>
      <c r="G82" s="589"/>
      <c r="H82" s="590">
        <v>110000</v>
      </c>
      <c r="I82" s="591"/>
      <c r="J82" s="294"/>
      <c r="K82" s="295"/>
      <c r="L82" s="295"/>
      <c r="M82" s="295"/>
      <c r="N82" s="295"/>
      <c r="O82" s="295"/>
      <c r="P82" s="295"/>
      <c r="Q82" s="295"/>
      <c r="R82" s="295"/>
      <c r="S82" s="295"/>
      <c r="T82" s="295"/>
      <c r="U82" s="295"/>
      <c r="V82" s="295"/>
    </row>
    <row r="83" spans="1:22" ht="13.5" x14ac:dyDescent="0.2">
      <c r="A83" s="300"/>
      <c r="B83" s="558" t="s">
        <v>82</v>
      </c>
      <c r="C83" s="558"/>
      <c r="D83" s="28" t="s">
        <v>53</v>
      </c>
      <c r="E83" s="239" t="s">
        <v>243</v>
      </c>
      <c r="F83" s="558" t="s">
        <v>82</v>
      </c>
      <c r="G83" s="558"/>
      <c r="H83" s="28" t="s">
        <v>53</v>
      </c>
      <c r="I83" s="239" t="s">
        <v>243</v>
      </c>
      <c r="J83" s="294"/>
      <c r="K83" s="295"/>
      <c r="L83" s="295"/>
      <c r="M83" s="295"/>
      <c r="N83" s="295"/>
      <c r="O83" s="295"/>
      <c r="P83" s="295"/>
      <c r="Q83" s="295"/>
      <c r="R83" s="295"/>
      <c r="S83" s="295"/>
      <c r="T83" s="295"/>
      <c r="U83" s="295"/>
      <c r="V83" s="295"/>
    </row>
    <row r="84" spans="1:22" ht="13.5" x14ac:dyDescent="0.2">
      <c r="A84" s="376">
        <v>1</v>
      </c>
      <c r="B84" s="573" t="s">
        <v>87</v>
      </c>
      <c r="C84" s="573"/>
      <c r="D84" s="429">
        <v>1400</v>
      </c>
      <c r="E84" s="386">
        <f t="shared" ref="E84:E93" si="2">D84/$D$82</f>
        <v>0.14000000000000001</v>
      </c>
      <c r="F84" s="573" t="s">
        <v>88</v>
      </c>
      <c r="G84" s="573"/>
      <c r="H84" s="429">
        <v>19000</v>
      </c>
      <c r="I84" s="369">
        <f t="shared" ref="I84:I93" si="3">H84/$H$82</f>
        <v>0.17272727272727273</v>
      </c>
      <c r="J84" s="382"/>
      <c r="K84" s="295"/>
      <c r="L84" s="295"/>
      <c r="M84" s="295"/>
      <c r="N84" s="295"/>
      <c r="O84" s="295"/>
      <c r="P84" s="295"/>
      <c r="Q84" s="295"/>
      <c r="R84" s="295"/>
      <c r="S84" s="295"/>
      <c r="T84" s="295"/>
      <c r="U84" s="295"/>
      <c r="V84" s="295"/>
    </row>
    <row r="85" spans="1:22" ht="13.5" x14ac:dyDescent="0.2">
      <c r="A85" s="376">
        <v>2</v>
      </c>
      <c r="B85" s="573" t="s">
        <v>88</v>
      </c>
      <c r="C85" s="573"/>
      <c r="D85" s="387">
        <v>800</v>
      </c>
      <c r="E85" s="386">
        <f t="shared" si="2"/>
        <v>0.08</v>
      </c>
      <c r="F85" s="573" t="s">
        <v>87</v>
      </c>
      <c r="G85" s="573"/>
      <c r="H85" s="387">
        <v>12000</v>
      </c>
      <c r="I85" s="369">
        <f t="shared" si="3"/>
        <v>0.10909090909090909</v>
      </c>
      <c r="J85" s="382"/>
      <c r="K85" s="295"/>
      <c r="L85" s="295"/>
      <c r="M85" s="295"/>
      <c r="N85" s="295"/>
      <c r="O85" s="295"/>
      <c r="P85" s="295"/>
      <c r="Q85" s="295"/>
      <c r="R85" s="295"/>
      <c r="S85" s="295"/>
      <c r="T85" s="295"/>
      <c r="U85" s="295"/>
      <c r="V85" s="295"/>
    </row>
    <row r="86" spans="1:22" ht="13.5" x14ac:dyDescent="0.2">
      <c r="A86" s="376">
        <v>3</v>
      </c>
      <c r="B86" s="573" t="s">
        <v>89</v>
      </c>
      <c r="C86" s="573"/>
      <c r="D86" s="387">
        <v>800</v>
      </c>
      <c r="E86" s="386">
        <f t="shared" si="2"/>
        <v>0.08</v>
      </c>
      <c r="F86" s="573" t="s">
        <v>92</v>
      </c>
      <c r="G86" s="573"/>
      <c r="H86" s="387">
        <v>9000</v>
      </c>
      <c r="I86" s="369">
        <f t="shared" si="3"/>
        <v>8.1818181818181818E-2</v>
      </c>
      <c r="J86" s="382"/>
      <c r="K86" s="295"/>
      <c r="L86" s="295"/>
      <c r="M86" s="295"/>
      <c r="N86" s="295"/>
      <c r="O86" s="295"/>
      <c r="P86" s="295"/>
      <c r="Q86" s="295"/>
      <c r="R86" s="295"/>
      <c r="S86" s="295"/>
      <c r="T86" s="295"/>
      <c r="U86" s="295"/>
      <c r="V86" s="295"/>
    </row>
    <row r="87" spans="1:22" ht="13.5" x14ac:dyDescent="0.2">
      <c r="A87" s="376">
        <v>4</v>
      </c>
      <c r="B87" s="573" t="s">
        <v>90</v>
      </c>
      <c r="C87" s="573"/>
      <c r="D87" s="387">
        <v>800</v>
      </c>
      <c r="E87" s="386">
        <f t="shared" si="2"/>
        <v>0.08</v>
      </c>
      <c r="F87" s="573" t="s">
        <v>91</v>
      </c>
      <c r="G87" s="573"/>
      <c r="H87" s="387">
        <v>8000</v>
      </c>
      <c r="I87" s="369">
        <f t="shared" si="3"/>
        <v>7.2727272727272724E-2</v>
      </c>
      <c r="J87" s="382"/>
      <c r="K87" s="295"/>
      <c r="L87" s="295"/>
      <c r="M87" s="295"/>
      <c r="N87" s="295"/>
      <c r="O87" s="295"/>
      <c r="P87" s="295"/>
      <c r="Q87" s="295"/>
      <c r="R87" s="295"/>
      <c r="S87" s="295"/>
      <c r="T87" s="295"/>
      <c r="U87" s="295"/>
      <c r="V87" s="295"/>
    </row>
    <row r="88" spans="1:22" ht="13.5" x14ac:dyDescent="0.2">
      <c r="A88" s="376">
        <v>5</v>
      </c>
      <c r="B88" s="573" t="s">
        <v>92</v>
      </c>
      <c r="C88" s="573"/>
      <c r="D88" s="387">
        <v>600</v>
      </c>
      <c r="E88" s="386">
        <f t="shared" si="2"/>
        <v>0.06</v>
      </c>
      <c r="F88" s="573" t="s">
        <v>89</v>
      </c>
      <c r="G88" s="573"/>
      <c r="H88" s="387">
        <v>6000</v>
      </c>
      <c r="I88" s="369">
        <f t="shared" si="3"/>
        <v>5.4545454545454543E-2</v>
      </c>
      <c r="J88" s="382"/>
      <c r="K88" s="295"/>
      <c r="L88" s="295"/>
      <c r="M88" s="295"/>
      <c r="N88" s="295"/>
      <c r="O88" s="295"/>
      <c r="P88" s="295"/>
      <c r="Q88" s="295"/>
      <c r="R88" s="295"/>
      <c r="S88" s="295"/>
      <c r="T88" s="295"/>
      <c r="U88" s="295"/>
      <c r="V88" s="295"/>
    </row>
    <row r="89" spans="1:22" ht="13.5" x14ac:dyDescent="0.2">
      <c r="A89" s="376">
        <v>6</v>
      </c>
      <c r="B89" s="573" t="s">
        <v>96</v>
      </c>
      <c r="C89" s="573"/>
      <c r="D89" s="387">
        <v>600</v>
      </c>
      <c r="E89" s="386">
        <f t="shared" si="2"/>
        <v>0.06</v>
      </c>
      <c r="F89" s="573" t="s">
        <v>94</v>
      </c>
      <c r="G89" s="573"/>
      <c r="H89" s="387">
        <v>5000</v>
      </c>
      <c r="I89" s="369">
        <f t="shared" si="3"/>
        <v>4.5454545454545456E-2</v>
      </c>
      <c r="J89" s="382"/>
      <c r="K89" s="295"/>
      <c r="L89" s="295"/>
      <c r="M89" s="295"/>
      <c r="N89" s="295"/>
      <c r="O89" s="295"/>
      <c r="P89" s="295"/>
      <c r="Q89" s="295"/>
      <c r="R89" s="295"/>
      <c r="S89" s="295"/>
      <c r="T89" s="295"/>
      <c r="U89" s="295"/>
      <c r="V89" s="295"/>
    </row>
    <row r="90" spans="1:22" ht="13.5" x14ac:dyDescent="0.2">
      <c r="A90" s="376">
        <v>7</v>
      </c>
      <c r="B90" s="573" t="s">
        <v>91</v>
      </c>
      <c r="C90" s="573"/>
      <c r="D90" s="387">
        <v>500</v>
      </c>
      <c r="E90" s="386">
        <f t="shared" si="2"/>
        <v>0.05</v>
      </c>
      <c r="F90" s="573" t="s">
        <v>96</v>
      </c>
      <c r="G90" s="573"/>
      <c r="H90" s="387">
        <v>4000</v>
      </c>
      <c r="I90" s="369">
        <f t="shared" si="3"/>
        <v>3.6363636363636362E-2</v>
      </c>
      <c r="J90" s="382"/>
      <c r="K90" s="295"/>
      <c r="L90" s="295"/>
      <c r="M90" s="295"/>
      <c r="N90" s="295"/>
      <c r="O90" s="295"/>
      <c r="P90" s="295"/>
      <c r="Q90" s="295"/>
      <c r="R90" s="295"/>
      <c r="S90" s="295"/>
      <c r="T90" s="295"/>
      <c r="U90" s="295"/>
      <c r="V90" s="295"/>
    </row>
    <row r="91" spans="1:22" ht="13.5" x14ac:dyDescent="0.2">
      <c r="A91" s="376">
        <v>8</v>
      </c>
      <c r="B91" s="573" t="s">
        <v>93</v>
      </c>
      <c r="C91" s="573"/>
      <c r="D91" s="387">
        <v>300</v>
      </c>
      <c r="E91" s="386">
        <f t="shared" si="2"/>
        <v>0.03</v>
      </c>
      <c r="F91" s="573" t="s">
        <v>93</v>
      </c>
      <c r="G91" s="573"/>
      <c r="H91" s="387">
        <v>3000</v>
      </c>
      <c r="I91" s="369">
        <f t="shared" si="3"/>
        <v>2.7272727272727271E-2</v>
      </c>
      <c r="J91" s="382"/>
      <c r="K91" s="295"/>
      <c r="L91" s="295"/>
      <c r="M91" s="295" t="s">
        <v>325</v>
      </c>
      <c r="N91" s="295"/>
      <c r="O91" s="295"/>
      <c r="P91" s="295"/>
      <c r="Q91" s="295"/>
      <c r="R91" s="295"/>
      <c r="S91" s="295"/>
      <c r="T91" s="295"/>
      <c r="U91" s="295"/>
      <c r="V91" s="295"/>
    </row>
    <row r="92" spans="1:22" ht="13.5" x14ac:dyDescent="0.2">
      <c r="A92" s="376">
        <v>9</v>
      </c>
      <c r="B92" s="573" t="s">
        <v>106</v>
      </c>
      <c r="C92" s="573"/>
      <c r="D92" s="387">
        <v>300</v>
      </c>
      <c r="E92" s="386">
        <f t="shared" si="2"/>
        <v>0.03</v>
      </c>
      <c r="F92" s="573" t="s">
        <v>106</v>
      </c>
      <c r="G92" s="573"/>
      <c r="H92" s="387">
        <v>3000</v>
      </c>
      <c r="I92" s="369">
        <f t="shared" si="3"/>
        <v>2.7272727272727271E-2</v>
      </c>
      <c r="J92" s="382"/>
      <c r="K92" s="295"/>
      <c r="L92" s="295"/>
      <c r="M92" s="295"/>
      <c r="N92" s="295"/>
      <c r="O92" s="295"/>
      <c r="P92" s="295"/>
      <c r="Q92" s="295"/>
      <c r="R92" s="295"/>
      <c r="S92" s="295"/>
      <c r="T92" s="295"/>
      <c r="U92" s="295"/>
      <c r="V92" s="295"/>
    </row>
    <row r="93" spans="1:22" ht="13.5" x14ac:dyDescent="0.2">
      <c r="A93" s="376">
        <v>10</v>
      </c>
      <c r="B93" s="575" t="s">
        <v>94</v>
      </c>
      <c r="C93" s="575"/>
      <c r="D93" s="404">
        <v>200</v>
      </c>
      <c r="E93" s="386">
        <f t="shared" si="2"/>
        <v>0.02</v>
      </c>
      <c r="F93" s="575" t="s">
        <v>97</v>
      </c>
      <c r="G93" s="575"/>
      <c r="H93" s="404">
        <v>3000</v>
      </c>
      <c r="I93" s="369">
        <f t="shared" si="3"/>
        <v>2.7272727272727271E-2</v>
      </c>
      <c r="J93" s="382"/>
      <c r="K93" s="295"/>
      <c r="L93" s="295"/>
      <c r="M93" s="295"/>
      <c r="N93" s="295"/>
      <c r="O93" s="295"/>
      <c r="P93" s="295"/>
      <c r="Q93" s="295"/>
      <c r="R93" s="295"/>
      <c r="S93" s="295"/>
      <c r="T93" s="295"/>
      <c r="U93" s="295"/>
      <c r="V93" s="295"/>
    </row>
    <row r="94" spans="1:22" ht="13.5" x14ac:dyDescent="0.2">
      <c r="A94" s="300"/>
      <c r="B94" s="558" t="s">
        <v>254</v>
      </c>
      <c r="C94" s="558"/>
      <c r="D94" s="28" t="s">
        <v>53</v>
      </c>
      <c r="E94" s="239" t="s">
        <v>243</v>
      </c>
      <c r="F94" s="553" t="s">
        <v>254</v>
      </c>
      <c r="G94" s="553"/>
      <c r="H94" s="61" t="s">
        <v>53</v>
      </c>
      <c r="I94" s="61" t="s">
        <v>243</v>
      </c>
      <c r="J94" s="382"/>
      <c r="K94" s="295"/>
      <c r="L94" s="295"/>
      <c r="M94" s="295"/>
      <c r="N94" s="295"/>
      <c r="O94" s="295"/>
      <c r="P94" s="295"/>
      <c r="Q94" s="295"/>
      <c r="R94" s="295"/>
      <c r="S94" s="295"/>
      <c r="T94" s="295"/>
      <c r="U94" s="295"/>
      <c r="V94" s="295"/>
    </row>
    <row r="95" spans="1:22" ht="13.5" x14ac:dyDescent="0.2">
      <c r="A95" s="376">
        <v>1</v>
      </c>
      <c r="B95" s="577" t="s">
        <v>256</v>
      </c>
      <c r="C95" s="577"/>
      <c r="D95" s="408">
        <v>200</v>
      </c>
      <c r="E95" s="409">
        <f t="shared" ref="E95:E104" si="4">D95/$D$82</f>
        <v>0.02</v>
      </c>
      <c r="F95" s="577" t="s">
        <v>257</v>
      </c>
      <c r="G95" s="577" t="s">
        <v>257</v>
      </c>
      <c r="H95" s="410">
        <v>4000</v>
      </c>
      <c r="I95" s="407">
        <f t="shared" ref="I95:I104" si="5">H95/$H$82</f>
        <v>3.6363636363636362E-2</v>
      </c>
      <c r="J95" s="382"/>
      <c r="K95" s="295"/>
      <c r="L95" s="295"/>
      <c r="M95" s="295"/>
      <c r="N95" s="295"/>
      <c r="O95" s="295"/>
      <c r="P95" s="295"/>
      <c r="Q95" s="295"/>
      <c r="R95" s="295"/>
      <c r="S95" s="295"/>
      <c r="T95" s="295"/>
    </row>
    <row r="96" spans="1:22" ht="13.5" x14ac:dyDescent="0.2">
      <c r="A96" s="376">
        <v>2</v>
      </c>
      <c r="B96" s="565" t="s">
        <v>326</v>
      </c>
      <c r="C96" s="565"/>
      <c r="D96" s="399">
        <v>200</v>
      </c>
      <c r="E96" s="400">
        <f t="shared" si="4"/>
        <v>0.02</v>
      </c>
      <c r="F96" s="565" t="s">
        <v>327</v>
      </c>
      <c r="G96" s="565" t="s">
        <v>327</v>
      </c>
      <c r="H96" s="397">
        <v>3000</v>
      </c>
      <c r="I96" s="396">
        <f t="shared" si="5"/>
        <v>2.7272727272727271E-2</v>
      </c>
      <c r="J96" s="398"/>
      <c r="K96" s="295"/>
      <c r="L96" s="295"/>
      <c r="M96" s="295"/>
      <c r="N96" s="295"/>
      <c r="O96" s="295"/>
      <c r="P96" s="295"/>
      <c r="Q96" s="295"/>
      <c r="R96" s="295"/>
      <c r="S96" s="295"/>
      <c r="T96" s="295"/>
    </row>
    <row r="97" spans="1:20" ht="13.5" x14ac:dyDescent="0.2">
      <c r="A97" s="376">
        <v>3</v>
      </c>
      <c r="B97" s="565" t="s">
        <v>255</v>
      </c>
      <c r="C97" s="565"/>
      <c r="D97" s="399">
        <v>200</v>
      </c>
      <c r="E97" s="400">
        <f t="shared" si="4"/>
        <v>0.02</v>
      </c>
      <c r="F97" s="565" t="s">
        <v>259</v>
      </c>
      <c r="G97" s="565" t="s">
        <v>259</v>
      </c>
      <c r="H97" s="397">
        <v>2000</v>
      </c>
      <c r="I97" s="396">
        <f t="shared" si="5"/>
        <v>1.8181818181818181E-2</v>
      </c>
      <c r="J97" s="398"/>
      <c r="K97" s="295"/>
      <c r="L97" s="295"/>
      <c r="M97" s="295"/>
      <c r="N97" s="295"/>
      <c r="O97" s="295"/>
      <c r="P97" s="295"/>
      <c r="Q97" s="295"/>
      <c r="R97" s="295"/>
      <c r="S97" s="295"/>
      <c r="T97" s="295"/>
    </row>
    <row r="98" spans="1:20" ht="13.5" x14ac:dyDescent="0.2">
      <c r="A98" s="376">
        <v>4</v>
      </c>
      <c r="B98" s="565" t="s">
        <v>257</v>
      </c>
      <c r="C98" s="565"/>
      <c r="D98" s="399">
        <v>200</v>
      </c>
      <c r="E98" s="400">
        <f t="shared" si="4"/>
        <v>0.02</v>
      </c>
      <c r="F98" s="565" t="s">
        <v>261</v>
      </c>
      <c r="G98" s="565" t="s">
        <v>261</v>
      </c>
      <c r="H98" s="397">
        <v>2000</v>
      </c>
      <c r="I98" s="396">
        <f t="shared" si="5"/>
        <v>1.8181818181818181E-2</v>
      </c>
      <c r="J98" s="398"/>
      <c r="K98" s="295"/>
      <c r="L98" s="295"/>
      <c r="M98" s="295"/>
      <c r="N98" s="295"/>
      <c r="O98" s="295"/>
      <c r="P98" s="295"/>
      <c r="Q98" s="295"/>
      <c r="R98" s="295"/>
      <c r="S98" s="295"/>
      <c r="T98" s="295"/>
    </row>
    <row r="99" spans="1:20" ht="13.5" x14ac:dyDescent="0.2">
      <c r="A99" s="376">
        <v>5</v>
      </c>
      <c r="B99" s="565" t="s">
        <v>328</v>
      </c>
      <c r="C99" s="565"/>
      <c r="D99" s="399">
        <v>100</v>
      </c>
      <c r="E99" s="400">
        <f t="shared" si="4"/>
        <v>0.01</v>
      </c>
      <c r="F99" s="565" t="s">
        <v>329</v>
      </c>
      <c r="G99" s="565" t="s">
        <v>329</v>
      </c>
      <c r="H99" s="397">
        <v>2000</v>
      </c>
      <c r="I99" s="396">
        <f t="shared" si="5"/>
        <v>1.8181818181818181E-2</v>
      </c>
      <c r="J99" s="398"/>
      <c r="K99" s="295"/>
      <c r="L99" s="295"/>
      <c r="M99" s="295"/>
      <c r="N99" s="295"/>
      <c r="O99" s="295"/>
      <c r="P99" s="295"/>
      <c r="Q99" s="295"/>
      <c r="R99" s="295"/>
      <c r="S99" s="295"/>
      <c r="T99" s="295"/>
    </row>
    <row r="100" spans="1:20" ht="13.5" x14ac:dyDescent="0.2">
      <c r="A100" s="376">
        <v>6</v>
      </c>
      <c r="B100" s="565" t="s">
        <v>330</v>
      </c>
      <c r="C100" s="565"/>
      <c r="D100" s="399">
        <v>100</v>
      </c>
      <c r="E100" s="400">
        <f t="shared" si="4"/>
        <v>0.01</v>
      </c>
      <c r="F100" s="565" t="s">
        <v>331</v>
      </c>
      <c r="G100" s="565" t="s">
        <v>331</v>
      </c>
      <c r="H100" s="397">
        <v>1600</v>
      </c>
      <c r="I100" s="396">
        <f t="shared" si="5"/>
        <v>1.4545454545454545E-2</v>
      </c>
      <c r="J100" s="398"/>
      <c r="K100" s="295"/>
      <c r="L100" s="295"/>
      <c r="M100" s="295"/>
      <c r="N100" s="295"/>
      <c r="O100" s="295"/>
      <c r="P100" s="295"/>
      <c r="Q100" s="295"/>
      <c r="R100" s="295"/>
      <c r="S100" s="295"/>
      <c r="T100" s="295"/>
    </row>
    <row r="101" spans="1:20" ht="13.5" x14ac:dyDescent="0.2">
      <c r="A101" s="376">
        <v>7</v>
      </c>
      <c r="B101" s="565" t="s">
        <v>332</v>
      </c>
      <c r="C101" s="565"/>
      <c r="D101" s="399">
        <v>100</v>
      </c>
      <c r="E101" s="400">
        <f t="shared" si="4"/>
        <v>0.01</v>
      </c>
      <c r="F101" s="565" t="s">
        <v>262</v>
      </c>
      <c r="G101" s="565" t="s">
        <v>262</v>
      </c>
      <c r="H101" s="397">
        <v>1600</v>
      </c>
      <c r="I101" s="396">
        <f t="shared" si="5"/>
        <v>1.4545454545454545E-2</v>
      </c>
      <c r="J101" s="398"/>
      <c r="K101" s="295"/>
      <c r="L101" s="295"/>
      <c r="M101" s="295"/>
      <c r="N101" s="295"/>
      <c r="O101" s="295"/>
      <c r="P101" s="295"/>
      <c r="Q101" s="295"/>
      <c r="R101" s="295"/>
      <c r="S101" s="295"/>
      <c r="T101" s="295"/>
    </row>
    <row r="102" spans="1:20" ht="13.5" x14ac:dyDescent="0.2">
      <c r="A102" s="376">
        <v>8</v>
      </c>
      <c r="B102" s="565" t="s">
        <v>258</v>
      </c>
      <c r="C102" s="565"/>
      <c r="D102" s="399">
        <v>100</v>
      </c>
      <c r="E102" s="400">
        <f t="shared" si="4"/>
        <v>0.01</v>
      </c>
      <c r="F102" s="565" t="s">
        <v>333</v>
      </c>
      <c r="G102" s="565" t="s">
        <v>333</v>
      </c>
      <c r="H102" s="397">
        <v>1400</v>
      </c>
      <c r="I102" s="396">
        <f t="shared" si="5"/>
        <v>1.2727272727272728E-2</v>
      </c>
      <c r="J102" s="398"/>
      <c r="K102" s="295"/>
      <c r="L102" s="295"/>
      <c r="M102" s="295"/>
      <c r="N102" s="295"/>
      <c r="O102" s="295"/>
      <c r="P102" s="295"/>
      <c r="Q102" s="295"/>
      <c r="R102" s="295"/>
      <c r="S102" s="295"/>
      <c r="T102" s="295"/>
    </row>
    <row r="103" spans="1:20" ht="13.5" x14ac:dyDescent="0.2">
      <c r="A103" s="376">
        <v>9</v>
      </c>
      <c r="B103" s="565" t="s">
        <v>333</v>
      </c>
      <c r="C103" s="565"/>
      <c r="D103" s="399">
        <v>100</v>
      </c>
      <c r="E103" s="400">
        <f t="shared" si="4"/>
        <v>0.01</v>
      </c>
      <c r="F103" s="565" t="s">
        <v>256</v>
      </c>
      <c r="G103" s="565" t="s">
        <v>256</v>
      </c>
      <c r="H103" s="397">
        <v>1300</v>
      </c>
      <c r="I103" s="396">
        <f t="shared" si="5"/>
        <v>1.1818181818181818E-2</v>
      </c>
      <c r="J103" s="398"/>
      <c r="K103" s="295"/>
      <c r="L103" s="295"/>
      <c r="M103" s="295"/>
      <c r="N103" s="295"/>
      <c r="O103" s="295"/>
      <c r="P103" s="295"/>
      <c r="Q103" s="295"/>
      <c r="R103" s="295"/>
      <c r="S103" s="295"/>
      <c r="T103" s="295"/>
    </row>
    <row r="104" spans="1:20" ht="13.5" x14ac:dyDescent="0.2">
      <c r="A104" s="376">
        <v>10</v>
      </c>
      <c r="B104" s="572" t="s">
        <v>259</v>
      </c>
      <c r="C104" s="572"/>
      <c r="D104" s="430">
        <v>100</v>
      </c>
      <c r="E104" s="433">
        <f t="shared" si="4"/>
        <v>0.01</v>
      </c>
      <c r="F104" s="572" t="s">
        <v>334</v>
      </c>
      <c r="G104" s="572" t="s">
        <v>334</v>
      </c>
      <c r="H104" s="431">
        <v>1300</v>
      </c>
      <c r="I104" s="432">
        <f t="shared" si="5"/>
        <v>1.1818181818181818E-2</v>
      </c>
      <c r="J104" s="398"/>
      <c r="K104" s="295"/>
      <c r="L104" s="295"/>
      <c r="M104" s="295"/>
      <c r="N104" s="295"/>
      <c r="O104" s="295"/>
      <c r="P104" s="295"/>
      <c r="Q104" s="295"/>
      <c r="R104" s="295"/>
      <c r="S104" s="295"/>
      <c r="T104" s="295"/>
    </row>
    <row r="105" spans="1:20" ht="13.5" x14ac:dyDescent="0.2">
      <c r="A105" s="295"/>
      <c r="B105" s="345"/>
      <c r="C105" s="345"/>
      <c r="D105" s="345"/>
      <c r="E105" s="234"/>
      <c r="F105" s="345"/>
      <c r="G105" s="416"/>
      <c r="H105" s="417"/>
      <c r="I105" s="416"/>
      <c r="J105" s="234"/>
      <c r="K105" s="295"/>
      <c r="L105" s="295"/>
      <c r="M105" s="295"/>
      <c r="N105" s="295"/>
      <c r="O105" s="295"/>
      <c r="P105" s="295"/>
      <c r="Q105" s="295"/>
      <c r="R105" s="295"/>
      <c r="S105" s="295"/>
      <c r="T105" s="295"/>
    </row>
    <row r="106" spans="1:20" ht="13.5" x14ac:dyDescent="0.2">
      <c r="A106" s="295"/>
      <c r="B106" s="295"/>
      <c r="C106" s="295"/>
      <c r="D106" s="295"/>
      <c r="E106" s="234"/>
      <c r="F106" s="295"/>
      <c r="G106" s="421"/>
      <c r="H106" s="422"/>
      <c r="I106" s="421"/>
      <c r="J106" s="295"/>
      <c r="K106" s="295"/>
      <c r="L106" s="295"/>
      <c r="M106" s="295"/>
      <c r="N106" s="295"/>
      <c r="O106" s="295"/>
      <c r="P106" s="295"/>
      <c r="Q106" s="295"/>
      <c r="R106" s="295"/>
      <c r="S106" s="295"/>
      <c r="T106" s="295"/>
    </row>
    <row r="107" spans="1:20" ht="13.5" x14ac:dyDescent="0.2">
      <c r="A107" s="295"/>
      <c r="B107" s="295"/>
      <c r="C107" s="295"/>
      <c r="D107" s="295"/>
      <c r="E107" s="234"/>
      <c r="F107" s="295"/>
      <c r="G107" s="421"/>
      <c r="H107" s="295"/>
      <c r="I107" s="295"/>
      <c r="J107" s="295"/>
      <c r="K107" s="295"/>
      <c r="L107" s="295"/>
      <c r="M107" s="295"/>
      <c r="N107" s="295"/>
      <c r="O107" s="295"/>
      <c r="P107" s="295"/>
      <c r="Q107" s="295"/>
      <c r="R107" s="295"/>
      <c r="S107" s="295"/>
      <c r="T107" s="295"/>
    </row>
    <row r="108" spans="1:20" ht="13.5" x14ac:dyDescent="0.2">
      <c r="A108" s="295"/>
      <c r="B108" s="295"/>
      <c r="C108" s="295"/>
      <c r="D108" s="295"/>
      <c r="E108" s="234"/>
      <c r="F108" s="295"/>
      <c r="G108" s="295"/>
      <c r="H108" s="295"/>
      <c r="I108" s="295"/>
      <c r="J108" s="295"/>
      <c r="K108" s="295"/>
      <c r="L108" s="295"/>
      <c r="M108" s="295"/>
      <c r="N108" s="295"/>
      <c r="O108" s="295"/>
      <c r="P108" s="295"/>
      <c r="Q108" s="295"/>
      <c r="R108" s="295"/>
      <c r="S108" s="295"/>
      <c r="T108" s="295"/>
    </row>
    <row r="109" spans="1:20" ht="13.5" x14ac:dyDescent="0.2">
      <c r="A109" s="295"/>
      <c r="B109" s="295"/>
      <c r="C109" s="295"/>
      <c r="D109" s="295"/>
      <c r="E109" s="234"/>
      <c r="F109" s="295"/>
      <c r="G109" s="295"/>
      <c r="H109" s="295"/>
      <c r="I109" s="295"/>
      <c r="J109" s="295"/>
      <c r="K109" s="295"/>
      <c r="L109" s="295"/>
      <c r="M109" s="295"/>
      <c r="N109" s="295"/>
      <c r="O109" s="295"/>
      <c r="P109" s="295"/>
      <c r="Q109" s="295"/>
      <c r="R109" s="295"/>
      <c r="S109" s="295"/>
      <c r="T109" s="295"/>
    </row>
    <row r="110" spans="1:20" ht="13.5" x14ac:dyDescent="0.2">
      <c r="A110" s="295"/>
      <c r="B110" s="295"/>
      <c r="C110" s="295"/>
      <c r="D110" s="295"/>
      <c r="E110" s="295"/>
      <c r="F110" s="295"/>
      <c r="G110" s="295"/>
      <c r="H110" s="295"/>
      <c r="I110" s="295"/>
      <c r="J110" s="295"/>
      <c r="K110" s="295"/>
      <c r="L110" s="295"/>
      <c r="M110" s="295"/>
      <c r="N110" s="295"/>
      <c r="O110" s="295"/>
      <c r="P110" s="295"/>
      <c r="Q110" s="295"/>
      <c r="R110" s="295"/>
      <c r="S110" s="295"/>
      <c r="T110" s="295"/>
    </row>
    <row r="111" spans="1:20" ht="13.5" x14ac:dyDescent="0.2">
      <c r="A111" s="295"/>
      <c r="B111" s="295"/>
      <c r="C111" s="295"/>
      <c r="D111" s="295"/>
      <c r="E111" s="295"/>
      <c r="F111" s="295"/>
      <c r="G111" s="295"/>
      <c r="H111" s="295"/>
      <c r="I111" s="295"/>
      <c r="J111" s="295"/>
      <c r="K111" s="295"/>
      <c r="L111" s="295"/>
      <c r="M111" s="295"/>
      <c r="N111" s="295"/>
      <c r="O111" s="295"/>
      <c r="P111" s="295"/>
      <c r="Q111" s="295"/>
      <c r="R111" s="295"/>
      <c r="S111" s="295"/>
      <c r="T111" s="295"/>
    </row>
    <row r="112" spans="1:20" ht="13.5" x14ac:dyDescent="0.2">
      <c r="A112" s="295"/>
      <c r="B112" s="295"/>
      <c r="C112" s="295"/>
      <c r="D112" s="295"/>
      <c r="E112" s="295"/>
      <c r="F112" s="295"/>
      <c r="G112" s="295"/>
      <c r="H112" s="295"/>
      <c r="I112" s="295"/>
      <c r="J112" s="295"/>
      <c r="K112" s="295"/>
      <c r="L112" s="295"/>
      <c r="M112" s="295"/>
      <c r="N112" s="295"/>
      <c r="O112" s="295"/>
      <c r="P112" s="295"/>
      <c r="Q112" s="295"/>
      <c r="R112" s="295"/>
      <c r="S112" s="295"/>
      <c r="T112" s="295"/>
    </row>
    <row r="113" spans="1:20" ht="13.5" x14ac:dyDescent="0.2">
      <c r="A113" s="295"/>
      <c r="B113" s="295"/>
      <c r="C113" s="295"/>
      <c r="D113" s="295"/>
      <c r="E113" s="295"/>
      <c r="F113" s="295"/>
      <c r="G113" s="295"/>
      <c r="H113" s="295"/>
      <c r="I113" s="295"/>
      <c r="J113" s="295"/>
      <c r="K113" s="295"/>
      <c r="L113" s="295"/>
      <c r="M113" s="295"/>
      <c r="N113" s="295"/>
      <c r="O113" s="295"/>
      <c r="P113" s="295"/>
      <c r="Q113" s="295"/>
      <c r="R113" s="295"/>
      <c r="S113" s="295"/>
      <c r="T113" s="295"/>
    </row>
    <row r="114" spans="1:20" ht="13.5" x14ac:dyDescent="0.2">
      <c r="A114" s="295"/>
      <c r="B114" s="295"/>
      <c r="C114" s="295"/>
      <c r="D114" s="295"/>
      <c r="E114" s="295"/>
      <c r="F114" s="295"/>
      <c r="G114" s="295"/>
      <c r="H114" s="295"/>
      <c r="I114" s="295"/>
      <c r="J114" s="295"/>
      <c r="K114" s="295"/>
      <c r="L114" s="295"/>
      <c r="M114" s="295"/>
      <c r="N114" s="295"/>
      <c r="O114" s="295"/>
      <c r="P114" s="295"/>
      <c r="Q114" s="295"/>
      <c r="R114" s="295"/>
      <c r="S114" s="295"/>
      <c r="T114" s="295"/>
    </row>
    <row r="115" spans="1:20" ht="13.5" x14ac:dyDescent="0.2">
      <c r="A115" s="295"/>
      <c r="B115" s="295"/>
      <c r="C115" s="295"/>
      <c r="D115" s="295"/>
      <c r="E115" s="295"/>
      <c r="F115" s="295"/>
      <c r="G115" s="295"/>
      <c r="H115" s="295"/>
      <c r="I115" s="295"/>
      <c r="J115" s="295"/>
      <c r="K115" s="295"/>
      <c r="L115" s="295"/>
      <c r="M115" s="295"/>
      <c r="N115" s="295"/>
      <c r="O115" s="295"/>
      <c r="P115" s="295"/>
      <c r="Q115" s="295"/>
      <c r="R115" s="295"/>
      <c r="S115" s="295"/>
      <c r="T115" s="295"/>
    </row>
    <row r="116" spans="1:20" ht="13.5" x14ac:dyDescent="0.2">
      <c r="A116" s="295"/>
      <c r="B116" s="295"/>
      <c r="C116" s="295"/>
      <c r="D116" s="295"/>
      <c r="E116" s="295"/>
      <c r="F116" s="295"/>
      <c r="G116" s="295"/>
      <c r="H116" s="295"/>
      <c r="I116" s="295"/>
      <c r="J116" s="295"/>
      <c r="K116" s="295"/>
      <c r="L116" s="295"/>
      <c r="M116" s="295"/>
      <c r="N116" s="295"/>
      <c r="O116" s="295"/>
      <c r="P116" s="295"/>
      <c r="Q116" s="295"/>
      <c r="R116" s="295"/>
      <c r="S116" s="295"/>
      <c r="T116" s="295"/>
    </row>
    <row r="117" spans="1:20" ht="13.5" x14ac:dyDescent="0.2">
      <c r="A117" s="295"/>
      <c r="B117" s="295"/>
      <c r="C117" s="295"/>
      <c r="D117" s="295"/>
      <c r="E117" s="295"/>
      <c r="F117" s="295"/>
      <c r="G117" s="295"/>
      <c r="H117" s="295"/>
      <c r="I117" s="295"/>
      <c r="J117" s="295"/>
      <c r="K117" s="295"/>
      <c r="L117" s="295"/>
      <c r="M117" s="295"/>
      <c r="N117" s="295"/>
      <c r="O117" s="295"/>
      <c r="P117" s="295"/>
      <c r="Q117" s="295"/>
      <c r="R117" s="295"/>
      <c r="S117" s="295"/>
      <c r="T117" s="295"/>
    </row>
    <row r="118" spans="1:20" ht="13.5" x14ac:dyDescent="0.2">
      <c r="A118" s="295"/>
      <c r="B118" s="295"/>
      <c r="C118" s="295"/>
      <c r="D118" s="295"/>
      <c r="E118" s="295"/>
      <c r="F118" s="295"/>
      <c r="G118" s="295"/>
      <c r="H118" s="295"/>
      <c r="I118" s="295"/>
      <c r="J118" s="295"/>
      <c r="K118" s="295"/>
      <c r="L118" s="295"/>
      <c r="M118" s="295"/>
      <c r="N118" s="295"/>
      <c r="O118" s="295"/>
      <c r="P118" s="295"/>
      <c r="Q118" s="295"/>
      <c r="R118" s="295"/>
      <c r="S118" s="295"/>
      <c r="T118" s="295"/>
    </row>
    <row r="119" spans="1:20" ht="13.5" x14ac:dyDescent="0.2">
      <c r="A119" s="295"/>
      <c r="B119" s="295"/>
      <c r="C119" s="295"/>
      <c r="D119" s="295"/>
      <c r="E119" s="295"/>
      <c r="F119" s="295"/>
      <c r="G119" s="295"/>
      <c r="H119" s="295"/>
      <c r="I119" s="295"/>
      <c r="J119" s="295"/>
      <c r="K119" s="295"/>
      <c r="L119" s="295"/>
      <c r="M119" s="295"/>
      <c r="N119" s="295"/>
      <c r="O119" s="295"/>
      <c r="P119" s="295"/>
      <c r="Q119" s="295"/>
      <c r="R119" s="295"/>
      <c r="S119" s="295"/>
      <c r="T119" s="295"/>
    </row>
    <row r="120" spans="1:20" ht="13.5" x14ac:dyDescent="0.2">
      <c r="A120" s="295"/>
      <c r="B120" s="295"/>
      <c r="C120" s="295"/>
      <c r="D120" s="295"/>
      <c r="E120" s="295"/>
      <c r="F120" s="295"/>
      <c r="G120" s="295"/>
      <c r="H120" s="295"/>
      <c r="I120" s="295"/>
      <c r="J120" s="295"/>
      <c r="K120" s="295"/>
      <c r="L120" s="295"/>
      <c r="M120" s="295"/>
      <c r="N120" s="295"/>
      <c r="O120" s="295"/>
      <c r="P120" s="295"/>
      <c r="Q120" s="295"/>
      <c r="R120" s="295"/>
      <c r="S120" s="295"/>
      <c r="T120" s="295"/>
    </row>
    <row r="121" spans="1:20" ht="13.5" x14ac:dyDescent="0.2">
      <c r="A121" s="295"/>
      <c r="B121" s="295"/>
      <c r="C121" s="295"/>
      <c r="D121" s="295"/>
      <c r="E121" s="295"/>
      <c r="F121" s="295"/>
      <c r="G121" s="295"/>
      <c r="H121" s="295"/>
      <c r="I121" s="295"/>
      <c r="J121" s="295"/>
      <c r="K121" s="295"/>
      <c r="L121" s="295"/>
      <c r="M121" s="295"/>
      <c r="N121" s="295"/>
      <c r="O121" s="295"/>
      <c r="P121" s="295"/>
      <c r="Q121" s="295"/>
      <c r="R121" s="295"/>
      <c r="S121" s="295"/>
      <c r="T121" s="295"/>
    </row>
    <row r="122" spans="1:20" ht="13.5" x14ac:dyDescent="0.2">
      <c r="A122" s="295"/>
      <c r="B122" s="295"/>
      <c r="C122" s="295"/>
      <c r="D122" s="295"/>
      <c r="E122" s="295"/>
      <c r="F122" s="295"/>
      <c r="G122" s="295"/>
      <c r="H122" s="295"/>
      <c r="I122" s="295"/>
      <c r="J122" s="295"/>
      <c r="K122" s="295"/>
      <c r="L122" s="295"/>
      <c r="M122" s="295"/>
      <c r="N122" s="295"/>
      <c r="O122" s="295"/>
      <c r="P122" s="295"/>
      <c r="Q122" s="295"/>
      <c r="R122" s="295"/>
      <c r="S122" s="295"/>
      <c r="T122" s="295"/>
    </row>
    <row r="123" spans="1:20" ht="13.5" x14ac:dyDescent="0.2">
      <c r="A123" s="295"/>
      <c r="B123" s="295"/>
      <c r="C123" s="295"/>
      <c r="D123" s="295"/>
      <c r="E123" s="295"/>
      <c r="F123" s="295"/>
      <c r="G123" s="295"/>
      <c r="H123" s="295"/>
      <c r="I123" s="295"/>
      <c r="J123" s="295"/>
      <c r="K123" s="295"/>
      <c r="L123" s="295"/>
      <c r="M123" s="295"/>
      <c r="N123" s="295"/>
      <c r="O123" s="295"/>
      <c r="P123" s="295"/>
      <c r="Q123" s="295"/>
      <c r="R123" s="295"/>
      <c r="S123" s="295"/>
      <c r="T123" s="295"/>
    </row>
    <row r="124" spans="1:20" ht="13.5" x14ac:dyDescent="0.2">
      <c r="A124" s="295"/>
      <c r="B124" s="295"/>
      <c r="C124" s="295"/>
      <c r="D124" s="295"/>
      <c r="E124" s="295"/>
      <c r="F124" s="295"/>
      <c r="G124" s="295"/>
      <c r="H124" s="295"/>
      <c r="I124" s="295"/>
      <c r="J124" s="295"/>
      <c r="K124" s="295"/>
      <c r="L124" s="295"/>
      <c r="M124" s="295"/>
      <c r="N124" s="295"/>
      <c r="O124" s="295"/>
      <c r="P124" s="295"/>
      <c r="Q124" s="295"/>
      <c r="R124" s="295"/>
      <c r="S124" s="295"/>
      <c r="T124" s="295"/>
    </row>
    <row r="125" spans="1:20" ht="13.5" x14ac:dyDescent="0.2">
      <c r="A125" s="295"/>
      <c r="B125" s="295"/>
      <c r="C125" s="295"/>
      <c r="D125" s="295"/>
      <c r="E125" s="295"/>
      <c r="F125" s="295"/>
      <c r="G125" s="295"/>
      <c r="H125" s="295"/>
      <c r="I125" s="295"/>
      <c r="J125" s="295"/>
      <c r="K125" s="295"/>
      <c r="L125" s="295"/>
      <c r="M125" s="295"/>
      <c r="N125" s="295"/>
      <c r="O125" s="295"/>
      <c r="P125" s="295"/>
      <c r="Q125" s="295"/>
      <c r="R125" s="295"/>
      <c r="S125" s="295"/>
      <c r="T125" s="295"/>
    </row>
    <row r="126" spans="1:20" ht="13.5" x14ac:dyDescent="0.2">
      <c r="A126" s="295"/>
      <c r="B126" s="295"/>
      <c r="C126" s="295"/>
      <c r="D126" s="295"/>
      <c r="E126" s="295"/>
      <c r="F126" s="295"/>
      <c r="G126" s="295"/>
      <c r="H126" s="295"/>
      <c r="I126" s="295"/>
      <c r="J126" s="295"/>
      <c r="K126" s="295"/>
      <c r="L126" s="295"/>
      <c r="M126" s="295"/>
      <c r="N126" s="295"/>
      <c r="O126" s="295"/>
      <c r="P126" s="295"/>
      <c r="Q126" s="295"/>
      <c r="R126" s="295"/>
      <c r="S126" s="295"/>
      <c r="T126" s="295"/>
    </row>
    <row r="127" spans="1:20" ht="13.5" x14ac:dyDescent="0.2">
      <c r="A127" s="295"/>
      <c r="B127" s="295"/>
      <c r="C127" s="295"/>
      <c r="D127" s="295"/>
      <c r="E127" s="295"/>
      <c r="F127" s="295"/>
      <c r="G127" s="295"/>
      <c r="H127" s="295"/>
      <c r="I127" s="295"/>
      <c r="J127" s="295"/>
      <c r="K127" s="295"/>
      <c r="L127" s="295"/>
      <c r="M127" s="295"/>
      <c r="N127" s="295"/>
      <c r="O127" s="295"/>
      <c r="P127" s="295"/>
      <c r="Q127" s="295"/>
      <c r="R127" s="295"/>
      <c r="S127" s="295"/>
      <c r="T127" s="295"/>
    </row>
    <row r="128" spans="1:20" ht="13.5" x14ac:dyDescent="0.2">
      <c r="A128" s="295"/>
      <c r="B128" s="295"/>
      <c r="C128" s="295"/>
      <c r="D128" s="295"/>
      <c r="E128" s="295"/>
      <c r="F128" s="295"/>
      <c r="G128" s="295"/>
      <c r="H128" s="295"/>
      <c r="I128" s="295"/>
      <c r="J128" s="295"/>
      <c r="K128" s="295"/>
      <c r="L128" s="295"/>
      <c r="M128" s="295"/>
      <c r="N128" s="295"/>
      <c r="O128" s="295"/>
      <c r="P128" s="295"/>
      <c r="Q128" s="295"/>
      <c r="R128" s="295"/>
      <c r="S128" s="295"/>
      <c r="T128" s="295"/>
    </row>
    <row r="129" spans="1:20" ht="13.5" x14ac:dyDescent="0.2">
      <c r="A129" s="295"/>
      <c r="B129" s="295"/>
      <c r="C129" s="295"/>
      <c r="D129" s="295"/>
      <c r="E129" s="295"/>
      <c r="F129" s="295"/>
      <c r="G129" s="295"/>
      <c r="H129" s="295"/>
      <c r="I129" s="295"/>
      <c r="J129" s="295"/>
      <c r="K129" s="295"/>
      <c r="L129" s="295"/>
      <c r="M129" s="295"/>
      <c r="N129" s="295"/>
      <c r="O129" s="295"/>
      <c r="P129" s="295"/>
      <c r="Q129" s="295"/>
      <c r="R129" s="295"/>
      <c r="S129" s="295"/>
      <c r="T129" s="295"/>
    </row>
    <row r="130" spans="1:20" ht="13.5" x14ac:dyDescent="0.2">
      <c r="A130" s="295"/>
      <c r="B130" s="295"/>
      <c r="C130" s="295"/>
      <c r="D130" s="295"/>
      <c r="E130" s="295"/>
      <c r="F130" s="295"/>
      <c r="G130" s="295"/>
      <c r="H130" s="295"/>
      <c r="I130" s="295"/>
      <c r="J130" s="295"/>
      <c r="K130" s="295"/>
      <c r="L130" s="295"/>
      <c r="M130" s="295"/>
      <c r="N130" s="295"/>
      <c r="O130" s="295"/>
      <c r="P130" s="295"/>
      <c r="Q130" s="295"/>
      <c r="R130" s="295"/>
      <c r="S130" s="295"/>
      <c r="T130" s="295"/>
    </row>
    <row r="131" spans="1:20" ht="13.5" x14ac:dyDescent="0.2">
      <c r="A131" s="295"/>
      <c r="B131" s="295"/>
      <c r="C131" s="295"/>
      <c r="D131" s="295"/>
      <c r="E131" s="295"/>
      <c r="F131" s="295"/>
      <c r="G131" s="295"/>
      <c r="H131" s="295"/>
      <c r="I131" s="295"/>
      <c r="J131" s="295"/>
      <c r="K131" s="295"/>
      <c r="L131" s="295"/>
      <c r="M131" s="295"/>
      <c r="N131" s="295"/>
      <c r="O131" s="295"/>
      <c r="P131" s="295"/>
      <c r="Q131" s="295"/>
      <c r="R131" s="295"/>
      <c r="S131" s="295"/>
      <c r="T131" s="295"/>
    </row>
    <row r="132" spans="1:20" ht="13.5" x14ac:dyDescent="0.2">
      <c r="A132" s="295"/>
      <c r="B132" s="295"/>
      <c r="C132" s="295"/>
      <c r="D132" s="295"/>
      <c r="E132" s="295"/>
      <c r="F132" s="295"/>
      <c r="G132" s="295"/>
      <c r="H132" s="295"/>
      <c r="I132" s="295"/>
      <c r="J132" s="295"/>
      <c r="K132" s="295"/>
      <c r="L132" s="295"/>
      <c r="M132" s="295"/>
      <c r="N132" s="295"/>
      <c r="O132" s="295"/>
      <c r="P132" s="295"/>
      <c r="Q132" s="295"/>
      <c r="R132" s="295"/>
      <c r="S132" s="295"/>
      <c r="T132" s="295"/>
    </row>
    <row r="133" spans="1:20" ht="13.5" x14ac:dyDescent="0.2">
      <c r="A133" s="295"/>
      <c r="B133" s="295"/>
      <c r="C133" s="295"/>
      <c r="D133" s="295"/>
      <c r="E133" s="295"/>
      <c r="F133" s="295"/>
      <c r="G133" s="295"/>
      <c r="H133" s="295"/>
      <c r="I133" s="295"/>
      <c r="J133" s="295"/>
      <c r="K133" s="295"/>
      <c r="L133" s="295"/>
      <c r="M133" s="295"/>
      <c r="N133" s="295"/>
      <c r="O133" s="295"/>
      <c r="P133" s="295"/>
      <c r="Q133" s="295"/>
      <c r="R133" s="295"/>
      <c r="S133" s="295"/>
      <c r="T133" s="295"/>
    </row>
    <row r="134" spans="1:20" ht="13.5" x14ac:dyDescent="0.2">
      <c r="A134" s="295"/>
      <c r="B134" s="295"/>
      <c r="C134" s="295"/>
      <c r="D134" s="295"/>
      <c r="E134" s="295"/>
      <c r="F134" s="295"/>
      <c r="G134" s="295"/>
      <c r="H134" s="295"/>
      <c r="I134" s="295"/>
      <c r="J134" s="295"/>
      <c r="K134" s="295"/>
      <c r="L134" s="295"/>
      <c r="M134" s="295"/>
      <c r="N134" s="295"/>
      <c r="O134" s="295"/>
      <c r="P134" s="295"/>
      <c r="Q134" s="295"/>
      <c r="R134" s="295"/>
      <c r="S134" s="295"/>
      <c r="T134" s="295"/>
    </row>
    <row r="135" spans="1:20" ht="13.5" x14ac:dyDescent="0.2">
      <c r="A135" s="295"/>
      <c r="B135" s="295"/>
      <c r="C135" s="295"/>
      <c r="D135" s="295"/>
      <c r="E135" s="295"/>
      <c r="F135" s="295"/>
      <c r="G135" s="295"/>
      <c r="H135" s="295"/>
      <c r="I135" s="295"/>
      <c r="J135" s="295"/>
      <c r="K135" s="295"/>
      <c r="L135" s="295"/>
      <c r="M135" s="295"/>
      <c r="N135" s="295"/>
      <c r="O135" s="295"/>
      <c r="P135" s="295"/>
      <c r="Q135" s="295"/>
      <c r="R135" s="295"/>
      <c r="S135" s="295"/>
      <c r="T135" s="295"/>
    </row>
    <row r="136" spans="1:20" ht="13.5" x14ac:dyDescent="0.2">
      <c r="A136" s="295"/>
      <c r="B136" s="295"/>
      <c r="C136" s="295"/>
      <c r="D136" s="295"/>
      <c r="E136" s="295"/>
      <c r="F136" s="295"/>
      <c r="G136" s="295"/>
      <c r="H136" s="295"/>
      <c r="I136" s="295"/>
      <c r="J136" s="295"/>
      <c r="K136" s="295"/>
      <c r="L136" s="295"/>
      <c r="M136" s="295"/>
      <c r="N136" s="295"/>
      <c r="O136" s="295"/>
      <c r="P136" s="295"/>
      <c r="Q136" s="295"/>
      <c r="R136" s="295"/>
      <c r="S136" s="295"/>
      <c r="T136" s="295"/>
    </row>
    <row r="137" spans="1:20" ht="13.5" x14ac:dyDescent="0.2">
      <c r="A137" s="295"/>
      <c r="B137" s="295"/>
      <c r="C137" s="295"/>
      <c r="D137" s="295"/>
      <c r="E137" s="295"/>
      <c r="F137" s="295"/>
      <c r="G137" s="295"/>
      <c r="H137" s="295"/>
      <c r="I137" s="295"/>
      <c r="J137" s="295"/>
      <c r="K137" s="295"/>
      <c r="L137" s="295"/>
      <c r="M137" s="295"/>
      <c r="N137" s="295"/>
      <c r="O137" s="295"/>
      <c r="P137" s="295"/>
      <c r="Q137" s="295"/>
      <c r="R137" s="295"/>
      <c r="S137" s="295"/>
      <c r="T137" s="295"/>
    </row>
    <row r="138" spans="1:20" ht="13.5" x14ac:dyDescent="0.2">
      <c r="A138" s="295"/>
      <c r="B138" s="295"/>
      <c r="C138" s="295"/>
      <c r="D138" s="295"/>
      <c r="E138" s="295"/>
      <c r="F138" s="295"/>
      <c r="G138" s="295"/>
      <c r="H138" s="295"/>
      <c r="I138" s="295"/>
      <c r="J138" s="295"/>
      <c r="K138" s="295"/>
      <c r="L138" s="295"/>
      <c r="M138" s="295"/>
      <c r="N138" s="295"/>
      <c r="O138" s="295"/>
      <c r="P138" s="295"/>
      <c r="Q138" s="295"/>
      <c r="R138" s="295"/>
      <c r="S138" s="295"/>
      <c r="T138" s="295"/>
    </row>
    <row r="139" spans="1:20" ht="13.5" x14ac:dyDescent="0.2">
      <c r="A139" s="295"/>
      <c r="B139" s="295"/>
      <c r="C139" s="295"/>
      <c r="D139" s="295"/>
      <c r="E139" s="295"/>
      <c r="F139" s="295"/>
      <c r="G139" s="295"/>
      <c r="H139" s="295"/>
      <c r="I139" s="295"/>
      <c r="J139" s="295"/>
      <c r="K139" s="295"/>
      <c r="L139" s="295"/>
      <c r="M139" s="295"/>
      <c r="N139" s="295"/>
      <c r="O139" s="295"/>
      <c r="P139" s="295"/>
      <c r="Q139" s="295"/>
      <c r="R139" s="295"/>
      <c r="S139" s="295"/>
      <c r="T139" s="295"/>
    </row>
    <row r="140" spans="1:20" ht="13.5" x14ac:dyDescent="0.2">
      <c r="A140" s="295"/>
      <c r="B140" s="295"/>
      <c r="C140" s="295"/>
      <c r="D140" s="295"/>
      <c r="E140" s="295"/>
      <c r="F140" s="295"/>
      <c r="G140" s="295"/>
      <c r="H140" s="295"/>
      <c r="I140" s="295"/>
      <c r="J140" s="295"/>
      <c r="K140" s="295"/>
      <c r="L140" s="295"/>
      <c r="M140" s="295"/>
      <c r="N140" s="295"/>
      <c r="O140" s="295"/>
      <c r="P140" s="295"/>
      <c r="Q140" s="295"/>
      <c r="R140" s="295"/>
      <c r="S140" s="295"/>
      <c r="T140" s="295"/>
    </row>
    <row r="141" spans="1:20" ht="13.5" x14ac:dyDescent="0.2">
      <c r="A141" s="295"/>
      <c r="B141" s="295"/>
      <c r="C141" s="295"/>
      <c r="D141" s="295"/>
      <c r="E141" s="295"/>
      <c r="F141" s="295"/>
      <c r="G141" s="295"/>
      <c r="H141" s="295"/>
      <c r="I141" s="295"/>
      <c r="J141" s="295"/>
      <c r="K141" s="295"/>
      <c r="L141" s="295"/>
      <c r="M141" s="295"/>
      <c r="N141" s="295"/>
      <c r="O141" s="295"/>
      <c r="P141" s="295"/>
      <c r="Q141" s="295"/>
      <c r="R141" s="295"/>
      <c r="S141" s="295"/>
      <c r="T141" s="295"/>
    </row>
    <row r="142" spans="1:20" ht="13.5" x14ac:dyDescent="0.2">
      <c r="A142" s="295"/>
      <c r="B142" s="295"/>
      <c r="C142" s="295"/>
      <c r="D142" s="295"/>
      <c r="E142" s="295"/>
      <c r="F142" s="295"/>
      <c r="G142" s="295"/>
      <c r="H142" s="295"/>
      <c r="I142" s="295"/>
      <c r="J142" s="295"/>
      <c r="K142" s="295"/>
      <c r="L142" s="295"/>
      <c r="M142" s="295"/>
      <c r="N142" s="295"/>
      <c r="O142" s="295"/>
      <c r="P142" s="295"/>
      <c r="Q142" s="295"/>
      <c r="R142" s="295"/>
      <c r="S142" s="295"/>
      <c r="T142" s="295"/>
    </row>
    <row r="143" spans="1:20" ht="13.5" x14ac:dyDescent="0.2">
      <c r="A143" s="295"/>
      <c r="B143" s="295"/>
      <c r="C143" s="295"/>
      <c r="D143" s="295"/>
      <c r="E143" s="295"/>
      <c r="F143" s="295"/>
      <c r="G143" s="295"/>
      <c r="H143" s="295"/>
      <c r="I143" s="295"/>
      <c r="J143" s="295"/>
      <c r="K143" s="295"/>
      <c r="L143" s="295"/>
      <c r="M143" s="295"/>
      <c r="N143" s="295"/>
      <c r="O143" s="295"/>
      <c r="P143" s="295"/>
      <c r="Q143" s="295"/>
      <c r="R143" s="295"/>
      <c r="S143" s="295"/>
      <c r="T143" s="295"/>
    </row>
    <row r="144" spans="1:20" ht="13.5" x14ac:dyDescent="0.2">
      <c r="A144" s="295"/>
      <c r="B144" s="295"/>
      <c r="C144" s="295"/>
      <c r="D144" s="295"/>
      <c r="E144" s="295"/>
      <c r="F144" s="295"/>
      <c r="G144" s="295"/>
      <c r="H144" s="295"/>
      <c r="I144" s="295"/>
      <c r="J144" s="295"/>
      <c r="K144" s="295"/>
      <c r="L144" s="295"/>
      <c r="M144" s="295"/>
      <c r="N144" s="295"/>
      <c r="O144" s="295"/>
      <c r="P144" s="295"/>
      <c r="Q144" s="295"/>
      <c r="R144" s="295"/>
      <c r="S144" s="295"/>
      <c r="T144" s="295"/>
    </row>
    <row r="145" spans="1:20" ht="13.5" x14ac:dyDescent="0.2">
      <c r="A145" s="295"/>
      <c r="B145" s="295"/>
      <c r="C145" s="295"/>
      <c r="D145" s="295"/>
      <c r="E145" s="295"/>
      <c r="F145" s="295"/>
      <c r="G145" s="295"/>
      <c r="H145" s="295"/>
      <c r="I145" s="295"/>
      <c r="J145" s="295"/>
      <c r="K145" s="295"/>
      <c r="L145" s="295"/>
      <c r="M145" s="295"/>
      <c r="N145" s="295"/>
      <c r="O145" s="295"/>
      <c r="P145" s="295"/>
      <c r="Q145" s="295"/>
      <c r="R145" s="295"/>
      <c r="S145" s="295"/>
      <c r="T145" s="295"/>
    </row>
    <row r="146" spans="1:20" ht="13.5" x14ac:dyDescent="0.2">
      <c r="A146" s="295"/>
      <c r="B146" s="295"/>
      <c r="C146" s="295"/>
      <c r="D146" s="295"/>
      <c r="E146" s="295"/>
      <c r="F146" s="295"/>
      <c r="G146" s="295"/>
      <c r="H146" s="295"/>
      <c r="I146" s="295"/>
      <c r="J146" s="295"/>
      <c r="K146" s="295"/>
      <c r="L146" s="295"/>
      <c r="M146" s="295"/>
      <c r="N146" s="295"/>
      <c r="O146" s="295"/>
      <c r="P146" s="295"/>
      <c r="Q146" s="295"/>
      <c r="R146" s="295"/>
      <c r="S146" s="295"/>
      <c r="T146" s="295"/>
    </row>
    <row r="147" spans="1:20" ht="13.5" x14ac:dyDescent="0.2">
      <c r="A147" s="295"/>
      <c r="B147" s="295"/>
      <c r="C147" s="295"/>
      <c r="D147" s="295"/>
      <c r="E147" s="295"/>
      <c r="F147" s="295"/>
      <c r="G147" s="295"/>
      <c r="H147" s="295"/>
      <c r="I147" s="295"/>
      <c r="J147" s="295"/>
      <c r="K147" s="295"/>
      <c r="L147" s="295"/>
      <c r="M147" s="295"/>
      <c r="N147" s="295"/>
      <c r="O147" s="295"/>
      <c r="P147" s="295"/>
      <c r="Q147" s="295"/>
      <c r="R147" s="295"/>
      <c r="S147" s="295"/>
      <c r="T147" s="295"/>
    </row>
    <row r="148" spans="1:20" ht="13.5" x14ac:dyDescent="0.2">
      <c r="A148" s="295"/>
      <c r="B148" s="295"/>
      <c r="C148" s="295"/>
      <c r="D148" s="295"/>
      <c r="E148" s="295"/>
      <c r="F148" s="295"/>
      <c r="G148" s="295"/>
      <c r="H148" s="295"/>
      <c r="I148" s="295"/>
      <c r="J148" s="295"/>
      <c r="K148" s="295"/>
      <c r="L148" s="295"/>
      <c r="M148" s="295"/>
      <c r="N148" s="295"/>
      <c r="O148" s="295"/>
      <c r="P148" s="295"/>
      <c r="Q148" s="295"/>
      <c r="R148" s="295"/>
      <c r="S148" s="295"/>
      <c r="T148" s="295"/>
    </row>
    <row r="149" spans="1:20" ht="13.5" x14ac:dyDescent="0.2">
      <c r="A149" s="295"/>
      <c r="B149" s="295"/>
      <c r="C149" s="295"/>
      <c r="D149" s="295"/>
      <c r="E149" s="295"/>
      <c r="F149" s="295"/>
      <c r="G149" s="295"/>
      <c r="H149" s="295"/>
      <c r="I149" s="295"/>
      <c r="J149" s="295"/>
      <c r="K149" s="295"/>
      <c r="L149" s="295"/>
      <c r="M149" s="295"/>
      <c r="N149" s="295"/>
      <c r="O149" s="295"/>
      <c r="P149" s="295"/>
      <c r="Q149" s="295"/>
      <c r="R149" s="295"/>
      <c r="S149" s="295"/>
      <c r="T149" s="295"/>
    </row>
    <row r="150" spans="1:20" ht="13.5" x14ac:dyDescent="0.2">
      <c r="A150" s="295"/>
      <c r="B150" s="295"/>
      <c r="C150" s="295"/>
      <c r="D150" s="295"/>
      <c r="E150" s="295"/>
      <c r="F150" s="295"/>
      <c r="G150" s="295"/>
      <c r="H150" s="295"/>
      <c r="I150" s="295"/>
      <c r="J150" s="295"/>
      <c r="K150" s="295"/>
      <c r="L150" s="295"/>
      <c r="M150" s="295"/>
      <c r="N150" s="295"/>
      <c r="O150" s="295"/>
      <c r="P150" s="295"/>
      <c r="Q150" s="295"/>
      <c r="R150" s="295"/>
      <c r="S150" s="295"/>
      <c r="T150" s="295"/>
    </row>
    <row r="151" spans="1:20" ht="13.5" x14ac:dyDescent="0.2">
      <c r="A151" s="295"/>
      <c r="B151" s="295"/>
      <c r="C151" s="295"/>
      <c r="D151" s="295"/>
      <c r="E151" s="295"/>
      <c r="F151" s="295"/>
      <c r="G151" s="295"/>
      <c r="H151" s="295"/>
      <c r="I151" s="295"/>
      <c r="J151" s="295"/>
      <c r="K151" s="295"/>
      <c r="L151" s="295"/>
      <c r="M151" s="295"/>
      <c r="N151" s="295"/>
      <c r="O151" s="295"/>
      <c r="P151" s="295"/>
      <c r="Q151" s="295"/>
      <c r="R151" s="295"/>
      <c r="S151" s="295"/>
      <c r="T151" s="295"/>
    </row>
    <row r="152" spans="1:20" ht="13.5" x14ac:dyDescent="0.2">
      <c r="A152" s="295"/>
      <c r="B152" s="295"/>
      <c r="C152" s="295"/>
      <c r="D152" s="295"/>
      <c r="E152" s="295"/>
      <c r="F152" s="295"/>
      <c r="G152" s="295"/>
      <c r="H152" s="295"/>
      <c r="I152" s="295"/>
      <c r="J152" s="295"/>
      <c r="K152" s="295"/>
      <c r="L152" s="295"/>
      <c r="M152" s="295"/>
      <c r="N152" s="295"/>
      <c r="O152" s="295"/>
      <c r="P152" s="295"/>
      <c r="Q152" s="295"/>
      <c r="R152" s="295"/>
      <c r="S152" s="295"/>
      <c r="T152" s="295"/>
    </row>
    <row r="153" spans="1:20" ht="13.5" x14ac:dyDescent="0.2">
      <c r="A153" s="295"/>
      <c r="B153" s="295"/>
      <c r="C153" s="295"/>
      <c r="D153" s="295"/>
      <c r="E153" s="295"/>
      <c r="F153" s="295"/>
      <c r="G153" s="295"/>
      <c r="H153" s="295"/>
      <c r="I153" s="295"/>
      <c r="J153" s="295"/>
      <c r="K153" s="295"/>
      <c r="L153" s="295"/>
      <c r="M153" s="295"/>
      <c r="N153" s="295"/>
      <c r="O153" s="295"/>
      <c r="P153" s="295"/>
      <c r="Q153" s="295"/>
      <c r="R153" s="295"/>
      <c r="S153" s="295"/>
      <c r="T153" s="295"/>
    </row>
    <row r="154" spans="1:20" ht="13.5" x14ac:dyDescent="0.2">
      <c r="A154" s="295"/>
      <c r="B154" s="295"/>
      <c r="C154" s="295"/>
      <c r="D154" s="295"/>
      <c r="E154" s="295"/>
      <c r="F154" s="295"/>
      <c r="G154" s="295"/>
      <c r="H154" s="295"/>
      <c r="I154" s="295"/>
      <c r="J154" s="295"/>
      <c r="K154" s="295"/>
      <c r="L154" s="295"/>
      <c r="M154" s="295"/>
      <c r="N154" s="295"/>
      <c r="O154" s="295"/>
      <c r="P154" s="295"/>
      <c r="Q154" s="295"/>
      <c r="R154" s="295"/>
      <c r="S154" s="295"/>
      <c r="T154" s="295"/>
    </row>
    <row r="155" spans="1:20" ht="13.5" x14ac:dyDescent="0.2">
      <c r="A155" s="295"/>
      <c r="B155" s="295"/>
      <c r="C155" s="295"/>
      <c r="D155" s="295"/>
      <c r="E155" s="295"/>
      <c r="F155" s="295"/>
      <c r="G155" s="295"/>
      <c r="H155" s="295"/>
      <c r="I155" s="295"/>
      <c r="J155" s="295"/>
      <c r="K155" s="295"/>
      <c r="L155" s="295"/>
      <c r="M155" s="295"/>
      <c r="N155" s="295"/>
      <c r="O155" s="295"/>
      <c r="P155" s="295"/>
      <c r="Q155" s="295"/>
      <c r="R155" s="295"/>
      <c r="S155" s="295"/>
      <c r="T155" s="295"/>
    </row>
    <row r="156" spans="1:20" ht="13.5" x14ac:dyDescent="0.2">
      <c r="A156" s="295"/>
      <c r="B156" s="295"/>
      <c r="C156" s="295"/>
      <c r="D156" s="295"/>
      <c r="E156" s="295"/>
      <c r="F156" s="295"/>
      <c r="G156" s="295"/>
      <c r="H156" s="295"/>
      <c r="I156" s="295"/>
      <c r="J156" s="295"/>
      <c r="K156" s="295"/>
      <c r="L156" s="295"/>
      <c r="M156" s="295"/>
      <c r="N156" s="295"/>
      <c r="O156" s="295"/>
      <c r="P156" s="295"/>
      <c r="Q156" s="295"/>
      <c r="R156" s="295"/>
      <c r="S156" s="295"/>
      <c r="T156" s="295"/>
    </row>
    <row r="157" spans="1:20" ht="13.5" x14ac:dyDescent="0.2">
      <c r="A157" s="295"/>
      <c r="B157" s="295"/>
      <c r="C157" s="295"/>
      <c r="D157" s="295"/>
      <c r="E157" s="295"/>
      <c r="F157" s="295"/>
      <c r="G157" s="295"/>
      <c r="H157" s="295"/>
      <c r="I157" s="295"/>
      <c r="J157" s="295"/>
      <c r="K157" s="295"/>
      <c r="L157" s="295"/>
      <c r="M157" s="295"/>
      <c r="N157" s="295"/>
      <c r="O157" s="295"/>
      <c r="P157" s="295"/>
      <c r="Q157" s="295"/>
      <c r="R157" s="295"/>
      <c r="S157" s="295"/>
      <c r="T157" s="295"/>
    </row>
    <row r="158" spans="1:20" ht="13.5" x14ac:dyDescent="0.2">
      <c r="A158" s="295"/>
      <c r="B158" s="295"/>
      <c r="C158" s="295"/>
      <c r="D158" s="295"/>
      <c r="E158" s="295"/>
      <c r="F158" s="295"/>
      <c r="G158" s="295"/>
      <c r="H158" s="295"/>
      <c r="I158" s="295"/>
      <c r="J158" s="295"/>
      <c r="K158" s="295"/>
      <c r="L158" s="295"/>
      <c r="M158" s="295"/>
      <c r="N158" s="295"/>
      <c r="O158" s="295"/>
      <c r="P158" s="295"/>
      <c r="Q158" s="295"/>
      <c r="R158" s="295"/>
      <c r="S158" s="295"/>
      <c r="T158" s="295"/>
    </row>
    <row r="159" spans="1:20" ht="13.5" x14ac:dyDescent="0.2">
      <c r="A159" s="295"/>
      <c r="B159" s="295"/>
      <c r="C159" s="295"/>
      <c r="D159" s="295"/>
      <c r="E159" s="295"/>
      <c r="F159" s="295"/>
      <c r="G159" s="295"/>
      <c r="H159" s="295"/>
      <c r="I159" s="295"/>
      <c r="J159" s="295"/>
      <c r="K159" s="295"/>
      <c r="L159" s="295"/>
      <c r="M159" s="295"/>
      <c r="N159" s="295"/>
      <c r="O159" s="295"/>
      <c r="P159" s="295"/>
      <c r="Q159" s="295"/>
      <c r="R159" s="295"/>
      <c r="S159" s="295"/>
      <c r="T159" s="295"/>
    </row>
    <row r="160" spans="1:20" ht="13.5" x14ac:dyDescent="0.2">
      <c r="A160" s="295"/>
      <c r="B160" s="295"/>
      <c r="C160" s="295"/>
      <c r="D160" s="295"/>
      <c r="E160" s="295"/>
      <c r="F160" s="295"/>
      <c r="G160" s="295"/>
      <c r="H160" s="295"/>
      <c r="I160" s="295"/>
      <c r="J160" s="295"/>
      <c r="K160" s="295"/>
      <c r="L160" s="295"/>
      <c r="M160" s="295"/>
      <c r="N160" s="295"/>
      <c r="O160" s="295"/>
      <c r="P160" s="295"/>
      <c r="Q160" s="295"/>
      <c r="R160" s="295"/>
      <c r="S160" s="295"/>
      <c r="T160" s="295"/>
    </row>
    <row r="161" spans="1:20" ht="13.5" x14ac:dyDescent="0.2">
      <c r="A161" s="295"/>
      <c r="B161" s="295"/>
      <c r="C161" s="295"/>
      <c r="D161" s="295"/>
      <c r="E161" s="295"/>
      <c r="F161" s="295"/>
      <c r="G161" s="295"/>
      <c r="H161" s="295"/>
      <c r="I161" s="295"/>
      <c r="J161" s="295"/>
      <c r="K161" s="295"/>
      <c r="L161" s="295"/>
      <c r="M161" s="295"/>
      <c r="N161" s="295"/>
      <c r="O161" s="295"/>
      <c r="P161" s="295"/>
      <c r="Q161" s="295"/>
      <c r="R161" s="295"/>
      <c r="S161" s="295"/>
      <c r="T161" s="295"/>
    </row>
    <row r="162" spans="1:20" ht="13.5" x14ac:dyDescent="0.2">
      <c r="A162" s="295"/>
      <c r="B162" s="295"/>
      <c r="C162" s="295"/>
      <c r="D162" s="295"/>
      <c r="E162" s="295"/>
      <c r="F162" s="295"/>
      <c r="G162" s="295"/>
      <c r="H162" s="295"/>
      <c r="I162" s="295"/>
      <c r="J162" s="295"/>
      <c r="K162" s="295"/>
      <c r="L162" s="295"/>
      <c r="M162" s="295"/>
      <c r="N162" s="295"/>
      <c r="O162" s="295"/>
      <c r="P162" s="295"/>
      <c r="Q162" s="295"/>
      <c r="R162" s="295"/>
      <c r="S162" s="295"/>
      <c r="T162" s="295"/>
    </row>
    <row r="163" spans="1:20" ht="13.5" x14ac:dyDescent="0.2">
      <c r="A163" s="295"/>
      <c r="B163" s="295"/>
      <c r="C163" s="295"/>
      <c r="D163" s="295"/>
      <c r="E163" s="295"/>
      <c r="F163" s="295"/>
      <c r="G163" s="295"/>
      <c r="H163" s="295"/>
      <c r="I163" s="295"/>
      <c r="J163" s="295"/>
      <c r="K163" s="295"/>
      <c r="L163" s="295"/>
      <c r="M163" s="295"/>
      <c r="N163" s="295"/>
      <c r="O163" s="295"/>
      <c r="P163" s="295"/>
      <c r="Q163" s="295"/>
      <c r="R163" s="295"/>
      <c r="S163" s="295"/>
      <c r="T163" s="295"/>
    </row>
    <row r="164" spans="1:20" ht="13.5" x14ac:dyDescent="0.2">
      <c r="A164" s="295"/>
      <c r="B164" s="295"/>
      <c r="C164" s="295"/>
      <c r="D164" s="295"/>
      <c r="E164" s="295"/>
      <c r="F164" s="295"/>
      <c r="G164" s="295"/>
      <c r="H164" s="295"/>
      <c r="I164" s="295"/>
      <c r="J164" s="295"/>
      <c r="K164" s="295"/>
      <c r="L164" s="295"/>
      <c r="M164" s="295"/>
      <c r="N164" s="295"/>
      <c r="O164" s="295"/>
      <c r="P164" s="295"/>
      <c r="Q164" s="295"/>
      <c r="R164" s="295"/>
      <c r="S164" s="295"/>
      <c r="T164" s="295"/>
    </row>
    <row r="165" spans="1:20" ht="13.5" x14ac:dyDescent="0.2">
      <c r="A165" s="295"/>
      <c r="B165" s="295"/>
      <c r="C165" s="295"/>
      <c r="D165" s="295"/>
      <c r="E165" s="295"/>
      <c r="F165" s="295"/>
      <c r="G165" s="295"/>
      <c r="H165" s="295"/>
      <c r="I165" s="295"/>
      <c r="J165" s="295"/>
      <c r="K165" s="295"/>
      <c r="L165" s="295"/>
      <c r="M165" s="295"/>
      <c r="N165" s="295"/>
      <c r="O165" s="295"/>
      <c r="P165" s="295"/>
      <c r="Q165" s="295"/>
      <c r="R165" s="295"/>
      <c r="S165" s="295"/>
      <c r="T165" s="295"/>
    </row>
    <row r="166" spans="1:20" ht="13.5" x14ac:dyDescent="0.2">
      <c r="A166" s="295"/>
      <c r="B166" s="295"/>
      <c r="C166" s="295"/>
      <c r="D166" s="295"/>
      <c r="E166" s="295"/>
      <c r="F166" s="295"/>
      <c r="G166" s="295"/>
      <c r="H166" s="295"/>
      <c r="I166" s="295"/>
      <c r="J166" s="295"/>
      <c r="K166" s="295"/>
      <c r="L166" s="295"/>
      <c r="M166" s="295"/>
      <c r="N166" s="295"/>
      <c r="O166" s="295"/>
      <c r="P166" s="295"/>
      <c r="Q166" s="295"/>
      <c r="R166" s="295"/>
      <c r="S166" s="295"/>
      <c r="T166" s="295"/>
    </row>
    <row r="167" spans="1:20" ht="13.5" x14ac:dyDescent="0.2">
      <c r="A167" s="295"/>
      <c r="B167" s="295"/>
      <c r="C167" s="295"/>
      <c r="D167" s="295"/>
      <c r="E167" s="295"/>
      <c r="F167" s="295"/>
      <c r="G167" s="295"/>
      <c r="H167" s="295"/>
      <c r="I167" s="295"/>
      <c r="J167" s="295"/>
      <c r="K167" s="295"/>
      <c r="L167" s="295"/>
      <c r="M167" s="295"/>
      <c r="N167" s="295"/>
      <c r="O167" s="295"/>
      <c r="P167" s="295"/>
      <c r="Q167" s="295"/>
      <c r="R167" s="295"/>
      <c r="S167" s="295"/>
      <c r="T167" s="295"/>
    </row>
    <row r="168" spans="1:20" ht="13.5" x14ac:dyDescent="0.2">
      <c r="A168" s="295"/>
      <c r="B168" s="295"/>
      <c r="C168" s="295"/>
      <c r="D168" s="295"/>
      <c r="E168" s="295"/>
      <c r="F168" s="295"/>
      <c r="G168" s="295"/>
      <c r="H168" s="295"/>
      <c r="I168" s="295"/>
      <c r="J168" s="295"/>
      <c r="K168" s="295"/>
      <c r="L168" s="295"/>
      <c r="M168" s="295"/>
      <c r="N168" s="295"/>
      <c r="O168" s="295"/>
      <c r="P168" s="295"/>
      <c r="Q168" s="295"/>
      <c r="R168" s="295"/>
      <c r="S168" s="295"/>
      <c r="T168" s="295"/>
    </row>
    <row r="169" spans="1:20" ht="13.5" x14ac:dyDescent="0.2">
      <c r="A169" s="295"/>
      <c r="B169" s="295"/>
      <c r="C169" s="295"/>
      <c r="D169" s="295"/>
      <c r="E169" s="295"/>
      <c r="F169" s="295"/>
      <c r="G169" s="295"/>
      <c r="H169" s="295"/>
      <c r="I169" s="295"/>
      <c r="J169" s="295"/>
      <c r="K169" s="295"/>
      <c r="L169" s="295"/>
      <c r="M169" s="295"/>
      <c r="N169" s="295"/>
      <c r="O169" s="295"/>
      <c r="P169" s="295"/>
      <c r="Q169" s="295"/>
      <c r="R169" s="295"/>
      <c r="S169" s="295"/>
      <c r="T169" s="295"/>
    </row>
    <row r="170" spans="1:20" ht="13.5" x14ac:dyDescent="0.2">
      <c r="A170" s="295"/>
      <c r="B170" s="295"/>
      <c r="C170" s="295"/>
      <c r="D170" s="295"/>
      <c r="E170" s="295"/>
      <c r="F170" s="295"/>
      <c r="G170" s="295"/>
      <c r="H170" s="295"/>
      <c r="I170" s="295"/>
      <c r="J170" s="295"/>
      <c r="K170" s="295"/>
      <c r="L170" s="295"/>
      <c r="M170" s="295"/>
      <c r="N170" s="295"/>
      <c r="O170" s="295"/>
      <c r="P170" s="295"/>
      <c r="Q170" s="295"/>
      <c r="R170" s="295"/>
      <c r="S170" s="295"/>
      <c r="T170" s="295"/>
    </row>
    <row r="171" spans="1:20" ht="13.5" x14ac:dyDescent="0.2">
      <c r="A171" s="295"/>
      <c r="B171" s="295"/>
      <c r="C171" s="295"/>
      <c r="D171" s="295"/>
      <c r="E171" s="295"/>
      <c r="F171" s="295"/>
      <c r="G171" s="295"/>
      <c r="H171" s="295"/>
      <c r="I171" s="295"/>
      <c r="J171" s="295"/>
      <c r="K171" s="295"/>
      <c r="L171" s="295"/>
      <c r="M171" s="295"/>
      <c r="N171" s="295"/>
      <c r="O171" s="295"/>
      <c r="P171" s="295"/>
      <c r="Q171" s="295"/>
      <c r="R171" s="295"/>
      <c r="S171" s="295"/>
      <c r="T171" s="295"/>
    </row>
    <row r="172" spans="1:20" ht="13.5" x14ac:dyDescent="0.2">
      <c r="A172" s="295"/>
      <c r="B172" s="295"/>
      <c r="C172" s="295"/>
      <c r="D172" s="295"/>
      <c r="E172" s="295"/>
      <c r="F172" s="295"/>
      <c r="G172" s="295"/>
      <c r="H172" s="295"/>
      <c r="I172" s="295"/>
      <c r="J172" s="295"/>
      <c r="K172" s="295"/>
      <c r="L172" s="295"/>
      <c r="M172" s="295"/>
      <c r="N172" s="295"/>
      <c r="O172" s="295"/>
      <c r="P172" s="295"/>
      <c r="Q172" s="295"/>
      <c r="R172" s="295"/>
      <c r="S172" s="295"/>
      <c r="T172" s="295"/>
    </row>
    <row r="173" spans="1:20" ht="13.5" x14ac:dyDescent="0.2">
      <c r="A173" s="295"/>
      <c r="B173" s="295"/>
      <c r="C173" s="295"/>
      <c r="D173" s="295"/>
      <c r="E173" s="295"/>
      <c r="F173" s="295"/>
      <c r="G173" s="295"/>
      <c r="H173" s="295"/>
      <c r="I173" s="295"/>
      <c r="J173" s="295"/>
      <c r="K173" s="295"/>
      <c r="L173" s="295"/>
      <c r="M173" s="295"/>
      <c r="N173" s="295"/>
      <c r="O173" s="295"/>
      <c r="P173" s="295"/>
      <c r="Q173" s="295"/>
      <c r="R173" s="295"/>
      <c r="S173" s="295"/>
      <c r="T173" s="295"/>
    </row>
    <row r="174" spans="1:20" ht="13.5" x14ac:dyDescent="0.2">
      <c r="A174" s="295"/>
      <c r="B174" s="295"/>
      <c r="C174" s="295"/>
      <c r="D174" s="295"/>
      <c r="E174" s="295"/>
      <c r="F174" s="295"/>
      <c r="G174" s="295"/>
      <c r="H174" s="295"/>
      <c r="I174" s="295"/>
      <c r="J174" s="295"/>
      <c r="K174" s="295"/>
      <c r="L174" s="295"/>
      <c r="M174" s="295"/>
      <c r="N174" s="295"/>
      <c r="O174" s="295"/>
      <c r="P174" s="295"/>
      <c r="Q174" s="295"/>
      <c r="R174" s="295"/>
      <c r="S174" s="295"/>
      <c r="T174" s="295"/>
    </row>
    <row r="175" spans="1:20" ht="13.5" x14ac:dyDescent="0.2">
      <c r="A175" s="295"/>
      <c r="B175" s="295"/>
      <c r="C175" s="295"/>
      <c r="D175" s="295"/>
      <c r="E175" s="295"/>
      <c r="F175" s="295"/>
      <c r="G175" s="295"/>
      <c r="H175" s="295"/>
      <c r="I175" s="295"/>
      <c r="J175" s="295"/>
      <c r="K175" s="295"/>
      <c r="L175" s="295"/>
      <c r="M175" s="295"/>
      <c r="N175" s="295"/>
      <c r="O175" s="295"/>
      <c r="P175" s="295"/>
      <c r="Q175" s="295"/>
      <c r="R175" s="295"/>
      <c r="S175" s="295"/>
      <c r="T175" s="295"/>
    </row>
    <row r="176" spans="1:20" ht="13.5" x14ac:dyDescent="0.2">
      <c r="A176" s="295"/>
      <c r="B176" s="295"/>
      <c r="C176" s="295"/>
      <c r="D176" s="295"/>
      <c r="E176" s="295"/>
      <c r="F176" s="295"/>
      <c r="G176" s="295"/>
      <c r="H176" s="295"/>
      <c r="I176" s="295"/>
      <c r="J176" s="295"/>
      <c r="K176" s="295"/>
      <c r="L176" s="295"/>
      <c r="M176" s="295"/>
      <c r="N176" s="295"/>
      <c r="O176" s="295"/>
      <c r="P176" s="295"/>
      <c r="Q176" s="295"/>
      <c r="R176" s="295"/>
      <c r="S176" s="295"/>
      <c r="T176" s="295"/>
    </row>
    <row r="177" spans="1:20" ht="13.5" x14ac:dyDescent="0.2">
      <c r="A177" s="295"/>
      <c r="B177" s="295"/>
      <c r="C177" s="295"/>
      <c r="D177" s="295"/>
      <c r="E177" s="295"/>
      <c r="F177" s="295"/>
      <c r="G177" s="295"/>
      <c r="H177" s="295"/>
      <c r="I177" s="295"/>
      <c r="J177" s="295"/>
      <c r="K177" s="295"/>
      <c r="L177" s="295"/>
      <c r="M177" s="295"/>
      <c r="N177" s="295"/>
      <c r="O177" s="295"/>
      <c r="P177" s="295"/>
      <c r="Q177" s="295"/>
      <c r="R177" s="295"/>
      <c r="S177" s="295"/>
      <c r="T177" s="295"/>
    </row>
    <row r="178" spans="1:20" ht="13.5" x14ac:dyDescent="0.2">
      <c r="A178" s="295"/>
      <c r="B178" s="295"/>
      <c r="C178" s="295"/>
      <c r="D178" s="295"/>
      <c r="E178" s="295"/>
      <c r="F178" s="295"/>
      <c r="G178" s="295"/>
      <c r="H178" s="295"/>
      <c r="I178" s="295"/>
      <c r="J178" s="295"/>
      <c r="K178" s="295"/>
      <c r="L178" s="295"/>
      <c r="M178" s="295"/>
      <c r="N178" s="295"/>
      <c r="O178" s="295"/>
      <c r="P178" s="295"/>
      <c r="Q178" s="295"/>
      <c r="R178" s="295"/>
      <c r="S178" s="295"/>
      <c r="T178" s="295"/>
    </row>
    <row r="179" spans="1:20" ht="13.5" x14ac:dyDescent="0.2">
      <c r="A179" s="295"/>
      <c r="B179" s="295"/>
      <c r="C179" s="295"/>
      <c r="D179" s="295"/>
      <c r="E179" s="295"/>
      <c r="F179" s="295"/>
      <c r="G179" s="295"/>
      <c r="H179" s="295"/>
      <c r="I179" s="295"/>
      <c r="J179" s="295"/>
      <c r="K179" s="295"/>
      <c r="L179" s="295"/>
      <c r="M179" s="295"/>
      <c r="N179" s="295"/>
      <c r="O179" s="295"/>
      <c r="P179" s="295"/>
      <c r="Q179" s="295"/>
      <c r="R179" s="295"/>
      <c r="S179" s="295"/>
      <c r="T179" s="295"/>
    </row>
    <row r="180" spans="1:20" ht="13.5" x14ac:dyDescent="0.2">
      <c r="A180" s="295"/>
      <c r="B180" s="295"/>
      <c r="C180" s="295"/>
      <c r="D180" s="295"/>
      <c r="E180" s="295"/>
      <c r="F180" s="295"/>
      <c r="G180" s="295"/>
      <c r="H180" s="295"/>
      <c r="I180" s="295"/>
      <c r="J180" s="295"/>
      <c r="K180" s="295"/>
      <c r="L180" s="295"/>
      <c r="M180" s="295"/>
      <c r="N180" s="295"/>
      <c r="O180" s="295"/>
      <c r="P180" s="295"/>
      <c r="Q180" s="295"/>
      <c r="R180" s="295"/>
      <c r="S180" s="295"/>
      <c r="T180" s="295"/>
    </row>
    <row r="181" spans="1:20" ht="13.5" x14ac:dyDescent="0.2">
      <c r="A181" s="295"/>
      <c r="B181" s="295"/>
      <c r="C181" s="295"/>
      <c r="D181" s="295"/>
      <c r="E181" s="295"/>
      <c r="F181" s="295"/>
      <c r="G181" s="295"/>
      <c r="H181" s="295"/>
      <c r="I181" s="295"/>
      <c r="J181" s="295"/>
      <c r="K181" s="295"/>
      <c r="L181" s="295"/>
      <c r="M181" s="295"/>
      <c r="N181" s="295"/>
      <c r="O181" s="295"/>
      <c r="P181" s="295"/>
      <c r="Q181" s="295"/>
      <c r="R181" s="295"/>
      <c r="S181" s="295"/>
      <c r="T181" s="295"/>
    </row>
    <row r="182" spans="1:20" ht="13.5" x14ac:dyDescent="0.2">
      <c r="A182" s="295"/>
      <c r="B182" s="295"/>
      <c r="C182" s="295"/>
      <c r="D182" s="295"/>
      <c r="E182" s="295"/>
      <c r="F182" s="295"/>
      <c r="G182" s="295"/>
      <c r="H182" s="295"/>
      <c r="I182" s="295"/>
      <c r="J182" s="295"/>
      <c r="K182" s="295"/>
      <c r="L182" s="295"/>
      <c r="M182" s="295"/>
      <c r="N182" s="295"/>
      <c r="O182" s="295"/>
      <c r="P182" s="295"/>
      <c r="Q182" s="295"/>
      <c r="R182" s="295"/>
      <c r="S182" s="295"/>
      <c r="T182" s="295"/>
    </row>
    <row r="183" spans="1:20" ht="13.5" x14ac:dyDescent="0.2">
      <c r="A183" s="295"/>
      <c r="B183" s="295"/>
      <c r="C183" s="295"/>
      <c r="D183" s="295"/>
      <c r="E183" s="295"/>
      <c r="F183" s="295"/>
      <c r="G183" s="295"/>
      <c r="H183" s="295"/>
      <c r="I183" s="295"/>
      <c r="J183" s="295"/>
      <c r="K183" s="295"/>
      <c r="L183" s="295"/>
      <c r="M183" s="295"/>
      <c r="N183" s="295"/>
      <c r="O183" s="295"/>
      <c r="P183" s="295"/>
      <c r="Q183" s="295"/>
      <c r="R183" s="295"/>
      <c r="S183" s="295"/>
      <c r="T183" s="295"/>
    </row>
    <row r="184" spans="1:20" ht="13.5" x14ac:dyDescent="0.2">
      <c r="A184" s="295"/>
      <c r="B184" s="295"/>
      <c r="C184" s="295"/>
      <c r="D184" s="295"/>
      <c r="E184" s="295"/>
      <c r="F184" s="295"/>
      <c r="G184" s="295"/>
      <c r="H184" s="295"/>
      <c r="I184" s="295"/>
      <c r="J184" s="295"/>
      <c r="K184" s="295"/>
      <c r="L184" s="295"/>
      <c r="M184" s="295"/>
      <c r="N184" s="295"/>
      <c r="O184" s="295"/>
      <c r="P184" s="295"/>
      <c r="Q184" s="295"/>
      <c r="R184" s="295"/>
      <c r="S184" s="295"/>
      <c r="T184" s="295"/>
    </row>
    <row r="185" spans="1:20" ht="13.5" x14ac:dyDescent="0.2">
      <c r="A185" s="295"/>
      <c r="B185" s="295"/>
      <c r="C185" s="295"/>
      <c r="D185" s="295"/>
      <c r="E185" s="295"/>
      <c r="F185" s="295"/>
      <c r="G185" s="295"/>
      <c r="H185" s="295"/>
      <c r="I185" s="295"/>
      <c r="J185" s="295"/>
      <c r="K185" s="295"/>
      <c r="L185" s="295"/>
      <c r="M185" s="295"/>
      <c r="N185" s="295"/>
      <c r="O185" s="295"/>
      <c r="P185" s="295"/>
      <c r="Q185" s="295"/>
      <c r="R185" s="295"/>
      <c r="S185" s="295"/>
      <c r="T185" s="295"/>
    </row>
    <row r="186" spans="1:20" ht="13.5" x14ac:dyDescent="0.2">
      <c r="A186" s="295"/>
      <c r="B186" s="295"/>
      <c r="C186" s="295"/>
      <c r="D186" s="295"/>
      <c r="E186" s="295"/>
      <c r="F186" s="295"/>
      <c r="G186" s="295"/>
      <c r="H186" s="295"/>
      <c r="I186" s="295"/>
      <c r="J186" s="295"/>
      <c r="K186" s="295"/>
      <c r="L186" s="295"/>
      <c r="M186" s="295"/>
      <c r="N186" s="295"/>
      <c r="O186" s="295"/>
      <c r="P186" s="295"/>
      <c r="Q186" s="295"/>
      <c r="R186" s="295"/>
      <c r="S186" s="295"/>
      <c r="T186" s="295"/>
    </row>
    <row r="187" spans="1:20" ht="13.5" x14ac:dyDescent="0.2">
      <c r="A187" s="295"/>
      <c r="B187" s="295"/>
      <c r="C187" s="295"/>
      <c r="D187" s="295"/>
      <c r="E187" s="295"/>
      <c r="F187" s="295"/>
      <c r="G187" s="295"/>
      <c r="H187" s="295"/>
      <c r="I187" s="295"/>
      <c r="J187" s="295"/>
      <c r="K187" s="295"/>
      <c r="L187" s="295"/>
      <c r="M187" s="295"/>
      <c r="N187" s="295"/>
      <c r="O187" s="295"/>
      <c r="P187" s="295"/>
      <c r="Q187" s="295"/>
      <c r="R187" s="295"/>
      <c r="S187" s="295"/>
      <c r="T187" s="295"/>
    </row>
    <row r="188" spans="1:20" ht="13.5" x14ac:dyDescent="0.2">
      <c r="A188" s="295"/>
      <c r="B188" s="295"/>
      <c r="C188" s="295"/>
      <c r="D188" s="295"/>
      <c r="E188" s="295"/>
      <c r="F188" s="295"/>
      <c r="G188" s="295"/>
      <c r="H188" s="295"/>
      <c r="I188" s="295"/>
      <c r="J188" s="295"/>
      <c r="K188" s="295"/>
      <c r="L188" s="295"/>
      <c r="M188" s="295"/>
      <c r="N188" s="295"/>
      <c r="O188" s="295"/>
      <c r="P188" s="295"/>
      <c r="Q188" s="295"/>
      <c r="R188" s="295"/>
      <c r="S188" s="295"/>
      <c r="T188" s="295"/>
    </row>
    <row r="189" spans="1:20" ht="13.5" x14ac:dyDescent="0.2">
      <c r="A189" s="295"/>
      <c r="B189" s="295"/>
      <c r="C189" s="295"/>
      <c r="D189" s="295"/>
      <c r="E189" s="295"/>
      <c r="F189" s="295"/>
      <c r="G189" s="295"/>
      <c r="H189" s="295"/>
      <c r="I189" s="295"/>
      <c r="J189" s="295"/>
      <c r="K189" s="295"/>
      <c r="L189" s="295"/>
      <c r="M189" s="295"/>
      <c r="N189" s="295"/>
      <c r="O189" s="295"/>
      <c r="P189" s="295"/>
      <c r="Q189" s="295"/>
      <c r="R189" s="295"/>
      <c r="S189" s="295"/>
      <c r="T189" s="295"/>
    </row>
    <row r="190" spans="1:20" ht="13.5" x14ac:dyDescent="0.2">
      <c r="A190" s="295"/>
      <c r="B190" s="295"/>
      <c r="C190" s="295"/>
      <c r="D190" s="295"/>
      <c r="E190" s="295"/>
      <c r="F190" s="295"/>
      <c r="G190" s="295"/>
      <c r="H190" s="295"/>
      <c r="I190" s="295"/>
      <c r="J190" s="295"/>
      <c r="K190" s="295"/>
      <c r="L190" s="295"/>
      <c r="M190" s="295"/>
      <c r="N190" s="295"/>
      <c r="O190" s="295"/>
      <c r="P190" s="295"/>
      <c r="Q190" s="295"/>
      <c r="R190" s="295"/>
      <c r="S190" s="295"/>
      <c r="T190" s="295"/>
    </row>
    <row r="191" spans="1:20" ht="13.5" x14ac:dyDescent="0.2">
      <c r="A191" s="295"/>
      <c r="B191" s="295"/>
      <c r="C191" s="295"/>
      <c r="D191" s="295"/>
      <c r="E191" s="295"/>
      <c r="F191" s="295"/>
      <c r="G191" s="295"/>
      <c r="H191" s="295"/>
      <c r="I191" s="295"/>
      <c r="J191" s="295"/>
      <c r="K191" s="295"/>
      <c r="L191" s="295"/>
      <c r="M191" s="295"/>
      <c r="N191" s="295"/>
      <c r="O191" s="295"/>
      <c r="P191" s="295"/>
      <c r="Q191" s="295"/>
      <c r="R191" s="295"/>
      <c r="S191" s="295"/>
      <c r="T191" s="295"/>
    </row>
    <row r="192" spans="1:20" ht="13.5" x14ac:dyDescent="0.2">
      <c r="A192" s="295"/>
      <c r="B192" s="295"/>
      <c r="C192" s="295"/>
      <c r="D192" s="295"/>
      <c r="E192" s="295"/>
      <c r="F192" s="295"/>
      <c r="G192" s="295"/>
      <c r="H192" s="295"/>
      <c r="I192" s="295"/>
      <c r="J192" s="295"/>
      <c r="K192" s="295"/>
      <c r="L192" s="295"/>
      <c r="M192" s="295"/>
      <c r="N192" s="295"/>
      <c r="O192" s="295"/>
      <c r="P192" s="295"/>
      <c r="Q192" s="295"/>
      <c r="R192" s="295"/>
      <c r="S192" s="295"/>
      <c r="T192" s="295"/>
    </row>
    <row r="193" spans="1:20" ht="13.5" x14ac:dyDescent="0.2">
      <c r="A193" s="295"/>
      <c r="B193" s="295"/>
      <c r="C193" s="295"/>
      <c r="D193" s="295"/>
      <c r="E193" s="295"/>
      <c r="F193" s="295"/>
      <c r="G193" s="295"/>
      <c r="H193" s="295"/>
      <c r="I193" s="295"/>
      <c r="J193" s="295"/>
      <c r="K193" s="295"/>
      <c r="L193" s="295"/>
      <c r="M193" s="295"/>
      <c r="N193" s="295"/>
      <c r="O193" s="295"/>
      <c r="P193" s="295"/>
      <c r="Q193" s="295"/>
      <c r="R193" s="295"/>
      <c r="S193" s="295"/>
      <c r="T193" s="295"/>
    </row>
    <row r="194" spans="1:20" ht="13.5" x14ac:dyDescent="0.2">
      <c r="A194" s="295"/>
      <c r="B194" s="295"/>
      <c r="C194" s="295"/>
      <c r="D194" s="295"/>
      <c r="E194" s="295"/>
      <c r="F194" s="295"/>
      <c r="G194" s="295"/>
      <c r="H194" s="295"/>
      <c r="I194" s="295"/>
      <c r="J194" s="295"/>
      <c r="K194" s="295"/>
      <c r="L194" s="295"/>
      <c r="M194" s="295"/>
      <c r="N194" s="295"/>
      <c r="O194" s="295"/>
      <c r="P194" s="295"/>
      <c r="Q194" s="295"/>
      <c r="R194" s="295"/>
      <c r="S194" s="295"/>
      <c r="T194" s="295"/>
    </row>
    <row r="195" spans="1:20" ht="13.5" x14ac:dyDescent="0.2">
      <c r="A195" s="295"/>
      <c r="B195" s="295"/>
      <c r="C195" s="295"/>
      <c r="D195" s="295"/>
      <c r="E195" s="295"/>
      <c r="F195" s="295"/>
      <c r="G195" s="295"/>
      <c r="H195" s="295"/>
      <c r="I195" s="295"/>
      <c r="J195" s="295"/>
      <c r="K195" s="295"/>
      <c r="L195" s="295"/>
      <c r="M195" s="295"/>
      <c r="N195" s="295"/>
      <c r="O195" s="295"/>
      <c r="P195" s="295"/>
      <c r="Q195" s="295"/>
      <c r="R195" s="295"/>
      <c r="S195" s="295"/>
      <c r="T195" s="295"/>
    </row>
    <row r="196" spans="1:20" ht="13.5" x14ac:dyDescent="0.2">
      <c r="A196" s="295"/>
      <c r="B196" s="295"/>
      <c r="C196" s="295"/>
      <c r="D196" s="295"/>
      <c r="E196" s="295"/>
      <c r="F196" s="295"/>
      <c r="G196" s="295"/>
      <c r="H196" s="295"/>
      <c r="I196" s="295"/>
      <c r="J196" s="295"/>
      <c r="K196" s="295"/>
      <c r="L196" s="295"/>
      <c r="M196" s="295"/>
      <c r="N196" s="295"/>
      <c r="O196" s="295"/>
      <c r="P196" s="295"/>
      <c r="Q196" s="295"/>
      <c r="R196" s="295"/>
      <c r="S196" s="295"/>
      <c r="T196" s="295"/>
    </row>
    <row r="197" spans="1:20" ht="13.5" x14ac:dyDescent="0.2">
      <c r="A197" s="295"/>
      <c r="B197" s="295"/>
      <c r="C197" s="295"/>
      <c r="D197" s="295"/>
      <c r="E197" s="295"/>
      <c r="F197" s="295"/>
      <c r="G197" s="295"/>
      <c r="H197" s="295"/>
      <c r="I197" s="295"/>
      <c r="J197" s="295"/>
      <c r="K197" s="295"/>
      <c r="L197" s="295"/>
      <c r="M197" s="295"/>
      <c r="N197" s="295"/>
      <c r="O197" s="295"/>
      <c r="P197" s="295"/>
      <c r="Q197" s="295"/>
      <c r="R197" s="295"/>
      <c r="S197" s="295"/>
      <c r="T197" s="295"/>
    </row>
    <row r="198" spans="1:20" ht="13.5" x14ac:dyDescent="0.2">
      <c r="A198" s="295"/>
      <c r="B198" s="295"/>
      <c r="C198" s="295"/>
      <c r="D198" s="295"/>
      <c r="E198" s="295"/>
      <c r="F198" s="295"/>
      <c r="G198" s="295"/>
      <c r="H198" s="295"/>
      <c r="I198" s="295"/>
      <c r="J198" s="295"/>
      <c r="K198" s="295"/>
      <c r="L198" s="295"/>
      <c r="M198" s="295"/>
      <c r="N198" s="295"/>
      <c r="O198" s="295"/>
      <c r="P198" s="295"/>
      <c r="Q198" s="295"/>
      <c r="R198" s="295"/>
      <c r="S198" s="295"/>
      <c r="T198" s="295"/>
    </row>
    <row r="199" spans="1:20" ht="13.5" x14ac:dyDescent="0.2">
      <c r="A199" s="295"/>
      <c r="B199" s="295"/>
      <c r="C199" s="295"/>
      <c r="D199" s="295"/>
      <c r="E199" s="295"/>
      <c r="F199" s="295"/>
      <c r="G199" s="295"/>
      <c r="H199" s="295"/>
      <c r="I199" s="295"/>
      <c r="J199" s="295"/>
      <c r="K199" s="295"/>
      <c r="L199" s="295"/>
      <c r="M199" s="295"/>
      <c r="N199" s="295"/>
      <c r="O199" s="295"/>
      <c r="P199" s="295"/>
      <c r="Q199" s="295"/>
      <c r="R199" s="295"/>
      <c r="S199" s="295"/>
      <c r="T199" s="295"/>
    </row>
    <row r="200" spans="1:20" ht="13.5" x14ac:dyDescent="0.2">
      <c r="A200" s="295"/>
      <c r="B200" s="295"/>
      <c r="C200" s="295"/>
      <c r="D200" s="295"/>
      <c r="E200" s="295"/>
      <c r="F200" s="295"/>
      <c r="G200" s="295"/>
      <c r="H200" s="295"/>
      <c r="I200" s="295"/>
      <c r="J200" s="295"/>
      <c r="K200" s="295"/>
      <c r="L200" s="295"/>
      <c r="M200" s="295"/>
      <c r="N200" s="295"/>
      <c r="O200" s="295"/>
      <c r="P200" s="295"/>
      <c r="Q200" s="295"/>
      <c r="R200" s="295"/>
      <c r="S200" s="295"/>
      <c r="T200" s="295"/>
    </row>
    <row r="201" spans="1:20" ht="13.5" x14ac:dyDescent="0.2">
      <c r="A201" s="295"/>
      <c r="B201" s="295"/>
      <c r="C201" s="295"/>
      <c r="D201" s="295"/>
      <c r="E201" s="295"/>
      <c r="F201" s="295"/>
      <c r="G201" s="295"/>
      <c r="H201" s="295"/>
      <c r="I201" s="295"/>
      <c r="J201" s="295"/>
      <c r="K201" s="295"/>
      <c r="L201" s="295"/>
      <c r="M201" s="295"/>
      <c r="N201" s="295"/>
      <c r="O201" s="295"/>
      <c r="P201" s="295"/>
      <c r="Q201" s="295"/>
      <c r="R201" s="295"/>
      <c r="S201" s="295"/>
      <c r="T201" s="295"/>
    </row>
    <row r="202" spans="1:20" ht="13.5" x14ac:dyDescent="0.2">
      <c r="A202" s="295"/>
      <c r="B202" s="295"/>
      <c r="C202" s="295"/>
      <c r="D202" s="295"/>
      <c r="E202" s="295"/>
      <c r="F202" s="295"/>
      <c r="G202" s="295"/>
      <c r="H202" s="295"/>
      <c r="I202" s="295"/>
      <c r="J202" s="295"/>
      <c r="K202" s="295"/>
      <c r="L202" s="295"/>
      <c r="M202" s="295"/>
      <c r="N202" s="295"/>
      <c r="O202" s="295"/>
      <c r="P202" s="295"/>
      <c r="Q202" s="295"/>
      <c r="R202" s="295"/>
      <c r="S202" s="295"/>
      <c r="T202" s="295"/>
    </row>
    <row r="203" spans="1:20" ht="13.5" x14ac:dyDescent="0.2">
      <c r="A203" s="295"/>
      <c r="B203" s="295"/>
      <c r="C203" s="295"/>
      <c r="D203" s="295"/>
      <c r="E203" s="295"/>
      <c r="F203" s="295"/>
      <c r="G203" s="295"/>
      <c r="H203" s="295"/>
      <c r="I203" s="295"/>
      <c r="J203" s="295"/>
      <c r="K203" s="295"/>
      <c r="L203" s="295"/>
      <c r="M203" s="295"/>
      <c r="N203" s="295"/>
      <c r="O203" s="295"/>
      <c r="P203" s="295"/>
      <c r="Q203" s="295"/>
      <c r="R203" s="295"/>
      <c r="S203" s="295"/>
      <c r="T203" s="295"/>
    </row>
    <row r="204" spans="1:20" ht="13.5" x14ac:dyDescent="0.2">
      <c r="A204" s="295"/>
      <c r="B204" s="295"/>
      <c r="C204" s="295"/>
      <c r="D204" s="295"/>
      <c r="E204" s="295"/>
      <c r="F204" s="295"/>
      <c r="G204" s="295"/>
      <c r="H204" s="295"/>
      <c r="I204" s="295"/>
      <c r="J204" s="295"/>
      <c r="K204" s="295"/>
      <c r="L204" s="295"/>
      <c r="M204" s="295"/>
      <c r="N204" s="295"/>
      <c r="O204" s="295"/>
      <c r="P204" s="295"/>
      <c r="Q204" s="295"/>
      <c r="R204" s="295"/>
      <c r="S204" s="295"/>
      <c r="T204" s="295"/>
    </row>
    <row r="205" spans="1:20" ht="13.5" x14ac:dyDescent="0.2">
      <c r="A205" s="295"/>
      <c r="B205" s="295"/>
      <c r="C205" s="295"/>
      <c r="D205" s="295"/>
      <c r="E205" s="295"/>
      <c r="F205" s="295"/>
      <c r="G205" s="295"/>
      <c r="H205" s="295"/>
      <c r="I205" s="295"/>
      <c r="J205" s="295"/>
      <c r="K205" s="295"/>
      <c r="L205" s="295"/>
      <c r="M205" s="295"/>
      <c r="N205" s="295"/>
      <c r="O205" s="295"/>
      <c r="P205" s="295"/>
      <c r="Q205" s="295"/>
      <c r="R205" s="295"/>
      <c r="S205" s="295"/>
      <c r="T205" s="295"/>
    </row>
    <row r="206" spans="1:20" ht="13.5" x14ac:dyDescent="0.2">
      <c r="A206" s="295"/>
      <c r="B206" s="295"/>
      <c r="C206" s="295"/>
      <c r="D206" s="295"/>
      <c r="E206" s="295"/>
      <c r="F206" s="295"/>
      <c r="G206" s="295"/>
      <c r="H206" s="295"/>
      <c r="I206" s="295"/>
      <c r="J206" s="295"/>
      <c r="K206" s="295"/>
      <c r="L206" s="295"/>
      <c r="M206" s="295"/>
      <c r="N206" s="295"/>
      <c r="O206" s="295"/>
      <c r="P206" s="295"/>
      <c r="Q206" s="295"/>
      <c r="R206" s="295"/>
      <c r="S206" s="295"/>
      <c r="T206" s="295"/>
    </row>
    <row r="207" spans="1:20" ht="13.5" x14ac:dyDescent="0.2">
      <c r="A207" s="295"/>
      <c r="B207" s="295"/>
      <c r="C207" s="295"/>
      <c r="D207" s="295"/>
      <c r="E207" s="295"/>
      <c r="F207" s="295"/>
      <c r="G207" s="295"/>
      <c r="H207" s="295"/>
      <c r="I207" s="295"/>
      <c r="J207" s="295"/>
      <c r="K207" s="295"/>
      <c r="L207" s="295"/>
      <c r="M207" s="295"/>
      <c r="N207" s="295"/>
      <c r="O207" s="295"/>
      <c r="P207" s="295"/>
      <c r="Q207" s="295"/>
      <c r="R207" s="295"/>
      <c r="S207" s="295"/>
      <c r="T207" s="295"/>
    </row>
    <row r="208" spans="1:20" ht="13.5" x14ac:dyDescent="0.2">
      <c r="A208" s="295"/>
      <c r="B208" s="295"/>
      <c r="C208" s="295"/>
      <c r="D208" s="295"/>
      <c r="E208" s="295"/>
      <c r="F208" s="295"/>
      <c r="G208" s="295"/>
      <c r="H208" s="295"/>
      <c r="I208" s="295"/>
      <c r="J208" s="295"/>
      <c r="K208" s="295"/>
      <c r="L208" s="295"/>
      <c r="M208" s="295"/>
      <c r="N208" s="295"/>
      <c r="O208" s="295"/>
      <c r="P208" s="295"/>
      <c r="Q208" s="295"/>
      <c r="R208" s="295"/>
      <c r="S208" s="295"/>
      <c r="T208" s="295"/>
    </row>
    <row r="209" spans="1:20" ht="13.5" x14ac:dyDescent="0.2">
      <c r="A209" s="295"/>
      <c r="B209" s="295"/>
      <c r="C209" s="295"/>
      <c r="D209" s="295"/>
      <c r="E209" s="295"/>
      <c r="F209" s="295"/>
      <c r="G209" s="295"/>
      <c r="H209" s="295"/>
      <c r="I209" s="295"/>
      <c r="J209" s="295"/>
      <c r="K209" s="295"/>
      <c r="L209" s="295"/>
      <c r="M209" s="295"/>
      <c r="N209" s="295"/>
      <c r="O209" s="295"/>
      <c r="P209" s="295"/>
      <c r="Q209" s="295"/>
      <c r="R209" s="295"/>
      <c r="S209" s="295"/>
      <c r="T209" s="295"/>
    </row>
    <row r="210" spans="1:20" ht="13.5" x14ac:dyDescent="0.2">
      <c r="A210" s="295"/>
      <c r="B210" s="295"/>
      <c r="C210" s="295"/>
      <c r="D210" s="295"/>
      <c r="E210" s="295"/>
      <c r="F210" s="295"/>
      <c r="G210" s="295"/>
      <c r="H210" s="295"/>
      <c r="I210" s="295"/>
      <c r="J210" s="295"/>
      <c r="K210" s="295"/>
      <c r="L210" s="295"/>
      <c r="M210" s="295"/>
      <c r="N210" s="295"/>
      <c r="O210" s="295"/>
      <c r="P210" s="295"/>
      <c r="Q210" s="295"/>
      <c r="R210" s="295"/>
      <c r="S210" s="295"/>
      <c r="T210" s="295"/>
    </row>
    <row r="211" spans="1:20" ht="13.5" x14ac:dyDescent="0.2">
      <c r="A211" s="295"/>
      <c r="B211" s="295"/>
      <c r="C211" s="295"/>
      <c r="D211" s="295"/>
      <c r="E211" s="295"/>
      <c r="F211" s="295"/>
      <c r="G211" s="295"/>
      <c r="H211" s="295"/>
      <c r="I211" s="295"/>
      <c r="J211" s="295"/>
      <c r="K211" s="295"/>
      <c r="L211" s="295"/>
      <c r="M211" s="295"/>
      <c r="N211" s="295"/>
      <c r="O211" s="295"/>
      <c r="P211" s="295"/>
      <c r="Q211" s="295"/>
      <c r="R211" s="295"/>
      <c r="S211" s="295"/>
      <c r="T211" s="295"/>
    </row>
    <row r="212" spans="1:20" ht="13.5" x14ac:dyDescent="0.2">
      <c r="A212" s="295"/>
      <c r="B212" s="295"/>
      <c r="C212" s="295"/>
      <c r="D212" s="295"/>
      <c r="E212" s="295"/>
      <c r="F212" s="295"/>
      <c r="G212" s="295"/>
      <c r="H212" s="295"/>
      <c r="I212" s="295"/>
      <c r="J212" s="295"/>
      <c r="K212" s="295"/>
      <c r="L212" s="295"/>
      <c r="M212" s="295"/>
      <c r="N212" s="295"/>
      <c r="O212" s="295"/>
      <c r="P212" s="295"/>
      <c r="Q212" s="295"/>
      <c r="R212" s="295"/>
      <c r="S212" s="295"/>
      <c r="T212" s="295"/>
    </row>
    <row r="213" spans="1:20" ht="13.5" x14ac:dyDescent="0.2">
      <c r="A213" s="295"/>
      <c r="B213" s="295"/>
      <c r="C213" s="295"/>
      <c r="D213" s="295"/>
      <c r="E213" s="295"/>
      <c r="F213" s="295"/>
      <c r="G213" s="295"/>
      <c r="H213" s="295"/>
      <c r="I213" s="295"/>
      <c r="J213" s="295"/>
      <c r="K213" s="295"/>
      <c r="L213" s="295"/>
      <c r="M213" s="295"/>
      <c r="N213" s="295"/>
      <c r="O213" s="295"/>
      <c r="P213" s="295"/>
      <c r="Q213" s="295"/>
      <c r="R213" s="295"/>
      <c r="S213" s="295"/>
      <c r="T213" s="295"/>
    </row>
    <row r="214" spans="1:20" ht="13.5" x14ac:dyDescent="0.2">
      <c r="A214" s="295"/>
      <c r="B214" s="295"/>
      <c r="C214" s="295"/>
      <c r="D214" s="295"/>
      <c r="E214" s="295"/>
      <c r="F214" s="295"/>
      <c r="G214" s="295"/>
      <c r="H214" s="295"/>
      <c r="I214" s="295"/>
      <c r="J214" s="295"/>
      <c r="K214" s="295"/>
      <c r="L214" s="295"/>
      <c r="M214" s="295"/>
      <c r="N214" s="295"/>
      <c r="O214" s="295"/>
      <c r="P214" s="295"/>
      <c r="Q214" s="295"/>
      <c r="R214" s="295"/>
      <c r="S214" s="295"/>
      <c r="T214" s="295"/>
    </row>
    <row r="215" spans="1:20" ht="13.5" x14ac:dyDescent="0.2">
      <c r="A215" s="295"/>
      <c r="B215" s="295"/>
      <c r="C215" s="295"/>
      <c r="D215" s="295"/>
      <c r="E215" s="295"/>
      <c r="F215" s="295"/>
      <c r="G215" s="295"/>
      <c r="H215" s="295"/>
      <c r="I215" s="295"/>
      <c r="J215" s="295"/>
      <c r="K215" s="295"/>
      <c r="L215" s="295"/>
      <c r="M215" s="295"/>
      <c r="N215" s="295"/>
      <c r="O215" s="295"/>
      <c r="P215" s="295"/>
      <c r="Q215" s="295"/>
      <c r="R215" s="295"/>
      <c r="S215" s="295"/>
      <c r="T215" s="295"/>
    </row>
    <row r="216" spans="1:20" ht="13.5" x14ac:dyDescent="0.2">
      <c r="A216" s="295"/>
      <c r="B216" s="295"/>
      <c r="C216" s="295"/>
      <c r="D216" s="295"/>
      <c r="E216" s="295"/>
      <c r="F216" s="295"/>
      <c r="G216" s="295"/>
      <c r="H216" s="295"/>
      <c r="I216" s="295"/>
      <c r="J216" s="295"/>
      <c r="K216" s="295"/>
      <c r="L216" s="295"/>
      <c r="M216" s="295"/>
      <c r="N216" s="295"/>
      <c r="O216" s="295"/>
      <c r="P216" s="295"/>
      <c r="Q216" s="295"/>
      <c r="R216" s="295"/>
      <c r="S216" s="295"/>
      <c r="T216" s="295"/>
    </row>
    <row r="217" spans="1:20" ht="13.5" x14ac:dyDescent="0.2">
      <c r="A217" s="295"/>
      <c r="B217" s="295"/>
      <c r="C217" s="295"/>
      <c r="D217" s="295"/>
      <c r="E217" s="295"/>
      <c r="F217" s="295"/>
      <c r="G217" s="295"/>
      <c r="H217" s="295"/>
      <c r="I217" s="295"/>
      <c r="J217" s="295"/>
      <c r="K217" s="295"/>
      <c r="L217" s="295"/>
      <c r="M217" s="295"/>
      <c r="N217" s="295"/>
      <c r="O217" s="295"/>
      <c r="P217" s="295"/>
      <c r="Q217" s="295"/>
      <c r="R217" s="295"/>
      <c r="S217" s="295"/>
      <c r="T217" s="295"/>
    </row>
    <row r="218" spans="1:20" ht="13.5" x14ac:dyDescent="0.2">
      <c r="A218" s="295"/>
      <c r="B218" s="295"/>
      <c r="C218" s="295"/>
      <c r="D218" s="295"/>
      <c r="E218" s="295"/>
      <c r="F218" s="295"/>
      <c r="G218" s="295"/>
      <c r="H218" s="295"/>
      <c r="I218" s="295"/>
      <c r="J218" s="295"/>
      <c r="K218" s="295"/>
      <c r="L218" s="295"/>
      <c r="M218" s="295"/>
      <c r="N218" s="295"/>
      <c r="O218" s="295"/>
      <c r="P218" s="295"/>
      <c r="Q218" s="295"/>
      <c r="R218" s="295"/>
      <c r="S218" s="295"/>
      <c r="T218" s="295"/>
    </row>
    <row r="219" spans="1:20" ht="13.5" x14ac:dyDescent="0.2">
      <c r="A219" s="295"/>
      <c r="B219" s="295"/>
      <c r="C219" s="295"/>
      <c r="D219" s="295"/>
      <c r="E219" s="295"/>
      <c r="F219" s="295"/>
      <c r="G219" s="295"/>
      <c r="H219" s="295"/>
      <c r="I219" s="295"/>
      <c r="J219" s="295"/>
      <c r="K219" s="295"/>
      <c r="L219" s="295"/>
      <c r="M219" s="295"/>
      <c r="N219" s="295"/>
      <c r="O219" s="295"/>
      <c r="P219" s="295"/>
      <c r="Q219" s="295"/>
      <c r="R219" s="295"/>
      <c r="S219" s="295"/>
      <c r="T219" s="295"/>
    </row>
    <row r="220" spans="1:20" ht="13.5" x14ac:dyDescent="0.2">
      <c r="A220" s="295"/>
      <c r="B220" s="295"/>
      <c r="C220" s="295"/>
      <c r="D220" s="295"/>
      <c r="E220" s="295"/>
      <c r="F220" s="295"/>
      <c r="G220" s="295"/>
      <c r="H220" s="295"/>
      <c r="I220" s="295"/>
      <c r="J220" s="295"/>
      <c r="K220" s="295"/>
      <c r="L220" s="295"/>
      <c r="M220" s="295"/>
      <c r="N220" s="295"/>
      <c r="O220" s="295"/>
      <c r="P220" s="295"/>
      <c r="Q220" s="295"/>
      <c r="R220" s="295"/>
      <c r="S220" s="295"/>
      <c r="T220" s="295"/>
    </row>
    <row r="221" spans="1:20" ht="13.5" x14ac:dyDescent="0.2">
      <c r="A221" s="295"/>
      <c r="B221" s="295"/>
      <c r="C221" s="295"/>
      <c r="D221" s="295"/>
      <c r="E221" s="295"/>
      <c r="F221" s="295"/>
      <c r="G221" s="295"/>
      <c r="H221" s="295"/>
      <c r="I221" s="295"/>
      <c r="J221" s="295"/>
      <c r="K221" s="295"/>
      <c r="L221" s="295"/>
      <c r="M221" s="295"/>
      <c r="N221" s="295"/>
      <c r="O221" s="295"/>
      <c r="P221" s="295"/>
      <c r="Q221" s="295"/>
      <c r="R221" s="295"/>
      <c r="S221" s="295"/>
      <c r="T221" s="295"/>
    </row>
    <row r="222" spans="1:20" ht="13.5" x14ac:dyDescent="0.2">
      <c r="A222" s="295"/>
      <c r="B222" s="295"/>
      <c r="C222" s="295"/>
      <c r="D222" s="295"/>
      <c r="E222" s="295"/>
      <c r="F222" s="295"/>
      <c r="G222" s="295"/>
      <c r="H222" s="295"/>
      <c r="I222" s="295"/>
      <c r="J222" s="295"/>
      <c r="K222" s="295"/>
      <c r="L222" s="295"/>
      <c r="M222" s="295"/>
      <c r="N222" s="295"/>
      <c r="O222" s="295"/>
      <c r="P222" s="295"/>
      <c r="Q222" s="295"/>
      <c r="R222" s="295"/>
      <c r="S222" s="295"/>
      <c r="T222" s="295"/>
    </row>
    <row r="223" spans="1:20" ht="13.5" x14ac:dyDescent="0.2">
      <c r="A223" s="295"/>
      <c r="B223" s="295"/>
      <c r="C223" s="295"/>
      <c r="D223" s="295"/>
      <c r="E223" s="295"/>
      <c r="F223" s="295"/>
      <c r="G223" s="295"/>
      <c r="H223" s="295"/>
      <c r="I223" s="295"/>
      <c r="J223" s="295"/>
      <c r="K223" s="295"/>
      <c r="L223" s="295"/>
      <c r="M223" s="295"/>
      <c r="N223" s="295"/>
      <c r="O223" s="295"/>
      <c r="P223" s="295"/>
      <c r="Q223" s="295"/>
      <c r="R223" s="295"/>
      <c r="S223" s="295"/>
      <c r="T223" s="295"/>
    </row>
    <row r="224" spans="1:20" ht="13.5" x14ac:dyDescent="0.2">
      <c r="A224" s="295"/>
      <c r="B224" s="295"/>
      <c r="C224" s="295"/>
      <c r="D224" s="295"/>
      <c r="E224" s="295"/>
      <c r="F224" s="295"/>
      <c r="G224" s="295"/>
      <c r="H224" s="295"/>
      <c r="I224" s="295"/>
      <c r="J224" s="295"/>
      <c r="K224" s="295"/>
      <c r="L224" s="295"/>
      <c r="M224" s="295"/>
      <c r="N224" s="295"/>
      <c r="O224" s="295"/>
      <c r="P224" s="295"/>
      <c r="Q224" s="295"/>
      <c r="R224" s="295"/>
      <c r="S224" s="295"/>
      <c r="T224" s="295"/>
    </row>
    <row r="225" spans="1:20" ht="13.5" x14ac:dyDescent="0.2">
      <c r="A225" s="295"/>
      <c r="B225" s="295"/>
      <c r="C225" s="295"/>
      <c r="D225" s="295"/>
      <c r="E225" s="295"/>
      <c r="F225" s="295"/>
      <c r="G225" s="295"/>
      <c r="H225" s="295"/>
      <c r="I225" s="295"/>
      <c r="J225" s="295"/>
      <c r="K225" s="295"/>
      <c r="L225" s="295"/>
      <c r="M225" s="295"/>
      <c r="N225" s="295"/>
      <c r="O225" s="295"/>
      <c r="P225" s="295"/>
      <c r="Q225" s="295"/>
      <c r="R225" s="295"/>
      <c r="S225" s="295"/>
      <c r="T225" s="295"/>
    </row>
    <row r="226" spans="1:20" ht="13.5" x14ac:dyDescent="0.2">
      <c r="A226" s="295"/>
      <c r="B226" s="295"/>
      <c r="C226" s="295"/>
      <c r="D226" s="295"/>
      <c r="E226" s="295"/>
      <c r="F226" s="295"/>
      <c r="G226" s="295"/>
      <c r="H226" s="295"/>
      <c r="I226" s="295"/>
      <c r="J226" s="295"/>
      <c r="K226" s="295"/>
      <c r="L226" s="295"/>
      <c r="M226" s="295"/>
      <c r="N226" s="295"/>
      <c r="O226" s="295"/>
      <c r="P226" s="295"/>
      <c r="Q226" s="295"/>
      <c r="R226" s="295"/>
      <c r="S226" s="295"/>
      <c r="T226" s="295"/>
    </row>
    <row r="227" spans="1:20" ht="13.5" x14ac:dyDescent="0.2">
      <c r="A227" s="295"/>
      <c r="B227" s="295"/>
      <c r="C227" s="295"/>
      <c r="D227" s="295"/>
      <c r="E227" s="295"/>
      <c r="F227" s="295"/>
      <c r="G227" s="295"/>
      <c r="H227" s="295"/>
      <c r="I227" s="295"/>
      <c r="J227" s="295"/>
      <c r="K227" s="295"/>
      <c r="L227" s="295"/>
      <c r="M227" s="295"/>
      <c r="N227" s="295"/>
      <c r="O227" s="295"/>
      <c r="P227" s="295"/>
      <c r="Q227" s="295"/>
      <c r="R227" s="295"/>
      <c r="S227" s="295"/>
      <c r="T227" s="295"/>
    </row>
    <row r="228" spans="1:20" ht="13.5" x14ac:dyDescent="0.2">
      <c r="A228" s="295"/>
      <c r="B228" s="295"/>
      <c r="C228" s="295"/>
      <c r="D228" s="295"/>
      <c r="E228" s="295"/>
      <c r="F228" s="295"/>
      <c r="G228" s="295"/>
      <c r="H228" s="295"/>
      <c r="I228" s="295"/>
      <c r="J228" s="295"/>
      <c r="K228" s="295"/>
      <c r="L228" s="295"/>
      <c r="M228" s="295"/>
      <c r="N228" s="295"/>
      <c r="O228" s="295"/>
      <c r="P228" s="295"/>
      <c r="Q228" s="295"/>
      <c r="R228" s="295"/>
      <c r="S228" s="295"/>
      <c r="T228" s="295"/>
    </row>
    <row r="229" spans="1:20" ht="13.5" x14ac:dyDescent="0.2">
      <c r="A229" s="295"/>
      <c r="B229" s="295"/>
      <c r="C229" s="295"/>
      <c r="D229" s="295"/>
      <c r="E229" s="295"/>
      <c r="F229" s="295"/>
      <c r="G229" s="295"/>
      <c r="H229" s="295"/>
      <c r="I229" s="295"/>
      <c r="J229" s="295"/>
      <c r="K229" s="295"/>
      <c r="L229" s="295"/>
      <c r="M229" s="295"/>
      <c r="N229" s="295"/>
      <c r="O229" s="295"/>
      <c r="P229" s="295"/>
      <c r="Q229" s="295"/>
      <c r="R229" s="295"/>
      <c r="S229" s="295"/>
      <c r="T229" s="295"/>
    </row>
    <row r="230" spans="1:20" ht="13.5" x14ac:dyDescent="0.2">
      <c r="A230" s="295"/>
      <c r="B230" s="295"/>
      <c r="C230" s="295"/>
      <c r="D230" s="295"/>
      <c r="E230" s="295"/>
      <c r="F230" s="295"/>
      <c r="G230" s="295"/>
      <c r="H230" s="295"/>
      <c r="I230" s="295"/>
      <c r="J230" s="295"/>
      <c r="K230" s="295"/>
      <c r="L230" s="295"/>
      <c r="M230" s="295"/>
      <c r="N230" s="295"/>
      <c r="O230" s="295"/>
      <c r="P230" s="295"/>
      <c r="Q230" s="295"/>
      <c r="R230" s="295"/>
      <c r="S230" s="295"/>
      <c r="T230" s="295"/>
    </row>
    <row r="231" spans="1:20" ht="13.5" x14ac:dyDescent="0.2">
      <c r="A231" s="295"/>
      <c r="B231" s="295"/>
      <c r="C231" s="295"/>
      <c r="D231" s="295"/>
      <c r="E231" s="295"/>
      <c r="F231" s="295"/>
      <c r="G231" s="295"/>
      <c r="H231" s="295"/>
      <c r="I231" s="295"/>
      <c r="J231" s="295"/>
      <c r="K231" s="295"/>
      <c r="L231" s="295"/>
      <c r="M231" s="295"/>
      <c r="N231" s="295"/>
      <c r="O231" s="295"/>
      <c r="P231" s="295"/>
      <c r="Q231" s="295"/>
      <c r="R231" s="295"/>
      <c r="S231" s="295"/>
      <c r="T231" s="295"/>
    </row>
    <row r="232" spans="1:20" ht="13.5" x14ac:dyDescent="0.2">
      <c r="A232" s="295"/>
      <c r="B232" s="295"/>
      <c r="C232" s="295"/>
      <c r="D232" s="295"/>
      <c r="E232" s="295"/>
      <c r="F232" s="295"/>
      <c r="G232" s="295"/>
      <c r="H232" s="295"/>
      <c r="I232" s="295"/>
      <c r="J232" s="295"/>
      <c r="K232" s="295"/>
      <c r="L232" s="295"/>
      <c r="M232" s="295"/>
      <c r="N232" s="295"/>
      <c r="O232" s="295"/>
      <c r="P232" s="295"/>
      <c r="Q232" s="295"/>
      <c r="R232" s="295"/>
      <c r="S232" s="295"/>
      <c r="T232" s="295"/>
    </row>
    <row r="233" spans="1:20" ht="13.5" x14ac:dyDescent="0.2">
      <c r="A233" s="295"/>
      <c r="B233" s="295"/>
      <c r="C233" s="295"/>
      <c r="D233" s="295"/>
      <c r="E233" s="295"/>
      <c r="F233" s="295"/>
      <c r="G233" s="295"/>
      <c r="H233" s="295"/>
      <c r="I233" s="295"/>
      <c r="J233" s="295"/>
      <c r="K233" s="295"/>
      <c r="L233" s="295"/>
      <c r="M233" s="295"/>
      <c r="N233" s="295"/>
      <c r="O233" s="295"/>
      <c r="P233" s="295"/>
      <c r="Q233" s="295"/>
      <c r="R233" s="295"/>
      <c r="S233" s="295"/>
      <c r="T233" s="295"/>
    </row>
    <row r="234" spans="1:20" ht="13.5" x14ac:dyDescent="0.2">
      <c r="A234" s="295"/>
      <c r="B234" s="295"/>
      <c r="C234" s="295"/>
      <c r="D234" s="295"/>
      <c r="E234" s="295"/>
      <c r="F234" s="295"/>
      <c r="G234" s="295"/>
      <c r="H234" s="295"/>
      <c r="I234" s="295"/>
      <c r="J234" s="295"/>
      <c r="K234" s="295"/>
      <c r="L234" s="295"/>
      <c r="M234" s="295"/>
      <c r="N234" s="295"/>
      <c r="O234" s="295"/>
      <c r="P234" s="295"/>
      <c r="Q234" s="295"/>
      <c r="R234" s="295"/>
      <c r="S234" s="295"/>
      <c r="T234" s="295"/>
    </row>
    <row r="235" spans="1:20" ht="13.5" x14ac:dyDescent="0.2">
      <c r="A235" s="295"/>
      <c r="B235" s="295"/>
      <c r="C235" s="295"/>
      <c r="D235" s="295"/>
      <c r="E235" s="295"/>
      <c r="F235" s="295"/>
      <c r="G235" s="295"/>
      <c r="H235" s="295"/>
      <c r="I235" s="295"/>
      <c r="J235" s="295"/>
      <c r="K235" s="295"/>
      <c r="L235" s="295"/>
      <c r="M235" s="295"/>
      <c r="N235" s="295"/>
      <c r="O235" s="295"/>
      <c r="P235" s="295"/>
      <c r="Q235" s="295"/>
      <c r="R235" s="295"/>
      <c r="S235" s="295"/>
      <c r="T235" s="295"/>
    </row>
    <row r="236" spans="1:20" ht="13.5" x14ac:dyDescent="0.2">
      <c r="A236" s="295"/>
      <c r="B236" s="295"/>
      <c r="C236" s="295"/>
      <c r="D236" s="295"/>
      <c r="E236" s="295"/>
      <c r="F236" s="295"/>
      <c r="G236" s="295"/>
      <c r="H236" s="295"/>
      <c r="I236" s="295"/>
      <c r="J236" s="295"/>
      <c r="K236" s="295"/>
      <c r="L236" s="295"/>
      <c r="M236" s="295"/>
      <c r="N236" s="295"/>
      <c r="O236" s="295"/>
      <c r="P236" s="295"/>
      <c r="Q236" s="295"/>
      <c r="R236" s="295"/>
      <c r="S236" s="295"/>
      <c r="T236" s="295"/>
    </row>
    <row r="237" spans="1:20" ht="13.5" x14ac:dyDescent="0.2">
      <c r="A237" s="295"/>
      <c r="B237" s="295"/>
      <c r="C237" s="295"/>
      <c r="D237" s="295"/>
      <c r="E237" s="295"/>
      <c r="F237" s="295"/>
      <c r="G237" s="295"/>
      <c r="H237" s="295"/>
      <c r="I237" s="295"/>
      <c r="J237" s="295"/>
      <c r="K237" s="295"/>
      <c r="L237" s="295"/>
      <c r="M237" s="295"/>
      <c r="N237" s="295"/>
      <c r="O237" s="295"/>
      <c r="P237" s="295"/>
      <c r="Q237" s="295"/>
      <c r="R237" s="295"/>
      <c r="S237" s="295"/>
      <c r="T237" s="295"/>
    </row>
    <row r="238" spans="1:20" ht="13.5" x14ac:dyDescent="0.2">
      <c r="A238" s="295"/>
      <c r="B238" s="295"/>
      <c r="C238" s="295"/>
      <c r="D238" s="295"/>
      <c r="E238" s="295"/>
      <c r="F238" s="295"/>
      <c r="G238" s="295"/>
      <c r="H238" s="295"/>
      <c r="I238" s="295"/>
      <c r="J238" s="295"/>
      <c r="K238" s="295"/>
      <c r="L238" s="295"/>
      <c r="M238" s="295"/>
      <c r="N238" s="295"/>
      <c r="O238" s="295"/>
      <c r="P238" s="295"/>
      <c r="Q238" s="295"/>
      <c r="R238" s="295"/>
      <c r="S238" s="295"/>
      <c r="T238" s="295"/>
    </row>
    <row r="239" spans="1:20" ht="13.5" x14ac:dyDescent="0.2">
      <c r="A239" s="295"/>
      <c r="B239" s="295"/>
      <c r="C239" s="295"/>
      <c r="D239" s="295"/>
      <c r="E239" s="295"/>
      <c r="F239" s="295"/>
      <c r="G239" s="295"/>
      <c r="H239" s="295"/>
      <c r="I239" s="295"/>
      <c r="J239" s="295"/>
      <c r="K239" s="295"/>
      <c r="L239" s="295"/>
      <c r="M239" s="295"/>
      <c r="N239" s="295"/>
      <c r="O239" s="295"/>
      <c r="P239" s="295"/>
      <c r="Q239" s="295"/>
      <c r="R239" s="295"/>
      <c r="S239" s="295"/>
      <c r="T239" s="295"/>
    </row>
    <row r="240" spans="1:20" ht="13.5" x14ac:dyDescent="0.2">
      <c r="A240" s="295"/>
      <c r="B240" s="295"/>
      <c r="C240" s="295"/>
      <c r="D240" s="295"/>
      <c r="E240" s="295"/>
      <c r="F240" s="295"/>
      <c r="G240" s="295"/>
      <c r="H240" s="295"/>
      <c r="I240" s="295"/>
      <c r="J240" s="295"/>
      <c r="K240" s="295"/>
      <c r="L240" s="295"/>
      <c r="M240" s="295"/>
      <c r="N240" s="295"/>
      <c r="O240" s="295"/>
      <c r="P240" s="295"/>
      <c r="Q240" s="295"/>
      <c r="R240" s="295"/>
      <c r="S240" s="295"/>
      <c r="T240" s="295"/>
    </row>
    <row r="241" spans="1:20" ht="13.5" x14ac:dyDescent="0.2">
      <c r="A241" s="295"/>
      <c r="B241" s="295"/>
      <c r="C241" s="295"/>
      <c r="D241" s="295"/>
      <c r="E241" s="295"/>
      <c r="F241" s="295"/>
      <c r="G241" s="295"/>
      <c r="H241" s="295"/>
      <c r="I241" s="295"/>
      <c r="J241" s="295"/>
      <c r="K241" s="295"/>
      <c r="L241" s="295"/>
      <c r="M241" s="295"/>
      <c r="N241" s="295"/>
      <c r="O241" s="295"/>
      <c r="P241" s="295"/>
      <c r="Q241" s="295"/>
      <c r="R241" s="295"/>
      <c r="S241" s="295"/>
      <c r="T241" s="295"/>
    </row>
    <row r="242" spans="1:20" ht="13.5" x14ac:dyDescent="0.2">
      <c r="A242" s="295"/>
      <c r="B242" s="295"/>
      <c r="C242" s="295"/>
      <c r="D242" s="295"/>
      <c r="E242" s="295"/>
      <c r="F242" s="295"/>
      <c r="G242" s="295"/>
      <c r="H242" s="295"/>
      <c r="I242" s="295"/>
      <c r="J242" s="295"/>
      <c r="K242" s="295"/>
      <c r="L242" s="295"/>
      <c r="M242" s="295"/>
      <c r="N242" s="295"/>
      <c r="O242" s="295"/>
      <c r="P242" s="295"/>
      <c r="Q242" s="295"/>
      <c r="R242" s="295"/>
      <c r="S242" s="295"/>
      <c r="T242" s="295"/>
    </row>
    <row r="243" spans="1:20" ht="13.5" x14ac:dyDescent="0.2">
      <c r="A243" s="295"/>
      <c r="B243" s="295"/>
      <c r="C243" s="295"/>
      <c r="D243" s="295"/>
      <c r="E243" s="295"/>
      <c r="F243" s="295"/>
      <c r="G243" s="295"/>
      <c r="H243" s="295"/>
      <c r="I243" s="295"/>
      <c r="J243" s="295"/>
      <c r="K243" s="295"/>
      <c r="L243" s="295"/>
      <c r="M243" s="295"/>
      <c r="N243" s="295"/>
      <c r="O243" s="295"/>
      <c r="P243" s="295"/>
      <c r="Q243" s="295"/>
      <c r="R243" s="295"/>
      <c r="S243" s="295"/>
      <c r="T243" s="295"/>
    </row>
    <row r="244" spans="1:20" ht="13.5" x14ac:dyDescent="0.2">
      <c r="A244" s="295"/>
      <c r="B244" s="295"/>
      <c r="C244" s="295"/>
      <c r="D244" s="295"/>
      <c r="E244" s="295"/>
      <c r="F244" s="295"/>
      <c r="G244" s="295"/>
      <c r="H244" s="295"/>
      <c r="I244" s="295"/>
      <c r="J244" s="295"/>
      <c r="K244" s="295"/>
      <c r="L244" s="295"/>
      <c r="M244" s="295"/>
      <c r="N244" s="295"/>
      <c r="O244" s="295"/>
      <c r="P244" s="295"/>
      <c r="Q244" s="295"/>
      <c r="R244" s="295"/>
      <c r="S244" s="295"/>
      <c r="T244" s="295"/>
    </row>
    <row r="245" spans="1:20" ht="13.5" x14ac:dyDescent="0.2">
      <c r="A245" s="295"/>
      <c r="B245" s="295"/>
      <c r="C245" s="295"/>
      <c r="D245" s="295"/>
      <c r="E245" s="295"/>
      <c r="F245" s="295"/>
      <c r="G245" s="295"/>
      <c r="H245" s="295"/>
      <c r="I245" s="295"/>
      <c r="J245" s="295"/>
      <c r="K245" s="295"/>
      <c r="L245" s="295"/>
      <c r="M245" s="295"/>
      <c r="N245" s="295"/>
      <c r="O245" s="295"/>
      <c r="P245" s="295"/>
      <c r="Q245" s="295"/>
      <c r="R245" s="295"/>
      <c r="S245" s="295"/>
      <c r="T245" s="295"/>
    </row>
    <row r="246" spans="1:20" ht="13.5" x14ac:dyDescent="0.2">
      <c r="A246" s="295"/>
      <c r="B246" s="295"/>
      <c r="C246" s="295"/>
      <c r="D246" s="295"/>
      <c r="E246" s="295"/>
      <c r="F246" s="295"/>
      <c r="G246" s="295"/>
      <c r="H246" s="295"/>
      <c r="I246" s="295"/>
      <c r="J246" s="295"/>
      <c r="K246" s="295"/>
      <c r="L246" s="295"/>
      <c r="M246" s="295"/>
      <c r="N246" s="295"/>
      <c r="O246" s="295"/>
      <c r="P246" s="295"/>
      <c r="Q246" s="295"/>
      <c r="R246" s="295"/>
      <c r="S246" s="295"/>
      <c r="T246" s="295"/>
    </row>
    <row r="247" spans="1:20" ht="13.5" x14ac:dyDescent="0.2">
      <c r="A247" s="295"/>
      <c r="B247" s="295"/>
      <c r="C247" s="295"/>
      <c r="D247" s="295"/>
      <c r="E247" s="295"/>
      <c r="F247" s="295"/>
      <c r="G247" s="295"/>
      <c r="H247" s="295"/>
      <c r="I247" s="295"/>
      <c r="J247" s="295"/>
      <c r="K247" s="295"/>
      <c r="L247" s="295"/>
      <c r="M247" s="295"/>
      <c r="N247" s="295"/>
      <c r="O247" s="295"/>
      <c r="P247" s="295"/>
      <c r="Q247" s="295"/>
      <c r="R247" s="295"/>
      <c r="S247" s="295"/>
      <c r="T247" s="295"/>
    </row>
    <row r="248" spans="1:20" ht="13.5" x14ac:dyDescent="0.2">
      <c r="A248" s="295"/>
      <c r="B248" s="295"/>
      <c r="C248" s="295"/>
      <c r="D248" s="295"/>
      <c r="E248" s="295"/>
      <c r="F248" s="295"/>
      <c r="G248" s="295"/>
      <c r="H248" s="295"/>
      <c r="I248" s="295"/>
      <c r="J248" s="295"/>
      <c r="K248" s="295"/>
      <c r="L248" s="295"/>
      <c r="M248" s="295"/>
      <c r="N248" s="295"/>
      <c r="O248" s="295"/>
      <c r="P248" s="295"/>
      <c r="Q248" s="295"/>
      <c r="R248" s="295"/>
      <c r="S248" s="295"/>
      <c r="T248" s="295"/>
    </row>
    <row r="249" spans="1:20" ht="13.5" x14ac:dyDescent="0.2">
      <c r="A249" s="295"/>
      <c r="B249" s="295"/>
      <c r="C249" s="295"/>
      <c r="D249" s="295"/>
      <c r="E249" s="295"/>
      <c r="F249" s="295"/>
      <c r="G249" s="295"/>
      <c r="H249" s="295"/>
      <c r="I249" s="295"/>
      <c r="J249" s="295"/>
      <c r="K249" s="295"/>
      <c r="L249" s="295"/>
      <c r="M249" s="295"/>
      <c r="N249" s="295"/>
      <c r="O249" s="295"/>
      <c r="P249" s="295"/>
      <c r="Q249" s="295"/>
      <c r="R249" s="295"/>
      <c r="S249" s="295"/>
      <c r="T249" s="295"/>
    </row>
  </sheetData>
  <mergeCells count="112">
    <mergeCell ref="F53:G53"/>
    <mergeCell ref="F52:G52"/>
    <mergeCell ref="F51:G51"/>
    <mergeCell ref="F49:I49"/>
    <mergeCell ref="F50:G50"/>
    <mergeCell ref="F58:G58"/>
    <mergeCell ref="F57:G57"/>
    <mergeCell ref="F56:G56"/>
    <mergeCell ref="F55:G55"/>
    <mergeCell ref="F54:G54"/>
    <mergeCell ref="F63:G63"/>
    <mergeCell ref="F62:G62"/>
    <mergeCell ref="F61:G61"/>
    <mergeCell ref="F60:G60"/>
    <mergeCell ref="F59:G59"/>
    <mergeCell ref="F68:G68"/>
    <mergeCell ref="F67:G67"/>
    <mergeCell ref="F66:G66"/>
    <mergeCell ref="F65:G65"/>
    <mergeCell ref="F64:G64"/>
    <mergeCell ref="B73:C73"/>
    <mergeCell ref="B74:C74"/>
    <mergeCell ref="B75:C75"/>
    <mergeCell ref="F70:G70"/>
    <mergeCell ref="F69:G69"/>
    <mergeCell ref="B68:C68"/>
    <mergeCell ref="B69:C69"/>
    <mergeCell ref="B70:C70"/>
    <mergeCell ref="B71:C71"/>
    <mergeCell ref="B72:C72"/>
    <mergeCell ref="B84:C84"/>
    <mergeCell ref="B81:E81"/>
    <mergeCell ref="D82:E82"/>
    <mergeCell ref="B82:C82"/>
    <mergeCell ref="B83:C83"/>
    <mergeCell ref="B89:C89"/>
    <mergeCell ref="B88:C88"/>
    <mergeCell ref="B87:C87"/>
    <mergeCell ref="B86:C86"/>
    <mergeCell ref="B85:C85"/>
    <mergeCell ref="B67:C67"/>
    <mergeCell ref="B104:C104"/>
    <mergeCell ref="B103:C103"/>
    <mergeCell ref="B102:C102"/>
    <mergeCell ref="B101:C101"/>
    <mergeCell ref="B100:C100"/>
    <mergeCell ref="B99:C99"/>
    <mergeCell ref="B98:C98"/>
    <mergeCell ref="B97:C97"/>
    <mergeCell ref="B96:C96"/>
    <mergeCell ref="B95:C95"/>
    <mergeCell ref="B94:C94"/>
    <mergeCell ref="B93:C93"/>
    <mergeCell ref="B92:C92"/>
    <mergeCell ref="B91:C91"/>
    <mergeCell ref="B90:C90"/>
    <mergeCell ref="B62:C62"/>
    <mergeCell ref="B63:C63"/>
    <mergeCell ref="B64:C64"/>
    <mergeCell ref="B65:C65"/>
    <mergeCell ref="B66:C66"/>
    <mergeCell ref="B57:C57"/>
    <mergeCell ref="B58:C58"/>
    <mergeCell ref="B59:C59"/>
    <mergeCell ref="B60:C60"/>
    <mergeCell ref="B61:C61"/>
    <mergeCell ref="B52:C52"/>
    <mergeCell ref="B53:C53"/>
    <mergeCell ref="B54:C54"/>
    <mergeCell ref="B55:C55"/>
    <mergeCell ref="B56:C56"/>
    <mergeCell ref="F99:G99"/>
    <mergeCell ref="F98:G98"/>
    <mergeCell ref="F97:G97"/>
    <mergeCell ref="F96:G96"/>
    <mergeCell ref="F95:G95"/>
    <mergeCell ref="F104:G104"/>
    <mergeCell ref="F103:G103"/>
    <mergeCell ref="F102:G102"/>
    <mergeCell ref="F101:G101"/>
    <mergeCell ref="F100:G100"/>
    <mergeCell ref="F81:I81"/>
    <mergeCell ref="F94:G94"/>
    <mergeCell ref="F93:G93"/>
    <mergeCell ref="F92:G92"/>
    <mergeCell ref="F91:G91"/>
    <mergeCell ref="F90:G90"/>
    <mergeCell ref="F89:G89"/>
    <mergeCell ref="F88:G88"/>
    <mergeCell ref="F87:G87"/>
    <mergeCell ref="F86:G86"/>
    <mergeCell ref="F85:G85"/>
    <mergeCell ref="F84:G84"/>
    <mergeCell ref="F83:G83"/>
    <mergeCell ref="F82:G82"/>
    <mergeCell ref="H82:I82"/>
    <mergeCell ref="E4:F4"/>
    <mergeCell ref="C4:D4"/>
    <mergeCell ref="G75:H75"/>
    <mergeCell ref="G74:H74"/>
    <mergeCell ref="G73:H73"/>
    <mergeCell ref="G72:H72"/>
    <mergeCell ref="G71:H71"/>
    <mergeCell ref="B49:E49"/>
    <mergeCell ref="B50:C50"/>
    <mergeCell ref="C17:E17"/>
    <mergeCell ref="F17:H17"/>
    <mergeCell ref="B36:B37"/>
    <mergeCell ref="E36:F36"/>
    <mergeCell ref="C36:D36"/>
    <mergeCell ref="C29:D29"/>
    <mergeCell ref="B51:C51"/>
  </mergeCells>
  <phoneticPr fontId="0" type="noConversion"/>
  <conditionalFormatting sqref="E19:E20 H19:H20">
    <cfRule type="cellIs" dxfId="3" priority="2" stopIfTrue="1" operator="lessThan">
      <formula>0</formula>
    </cfRule>
    <cfRule type="cellIs" dxfId="2" priority="3" stopIfTrue="1" operator="greaterThan">
      <formula>0</formula>
    </cfRule>
  </conditionalFormatting>
  <pageMargins left="0.7" right="0.7" top="0.75" bottom="0.75" header="0.3" footer="0.3"/>
  <picture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E9805A-0307-4741-B0DE-5CFD02C3F5BA}">
  <sheetPr>
    <outlinePr summaryBelow="0" summaryRight="0"/>
  </sheetPr>
  <dimension ref="A1:T201"/>
  <sheetViews>
    <sheetView showGridLines="0" workbookViewId="0"/>
  </sheetViews>
  <sheetFormatPr defaultColWidth="14" defaultRowHeight="12.75" x14ac:dyDescent="0.2"/>
  <cols>
    <col min="2" max="17" width="19" customWidth="1"/>
  </cols>
  <sheetData>
    <row r="1" spans="1:20" ht="13.5" x14ac:dyDescent="0.2">
      <c r="A1" s="295"/>
      <c r="B1" s="295"/>
      <c r="C1" s="295"/>
      <c r="D1" s="295"/>
      <c r="E1" s="295"/>
      <c r="F1" s="295"/>
      <c r="G1" s="295"/>
      <c r="H1" s="295"/>
      <c r="I1" s="295"/>
      <c r="J1" s="295"/>
      <c r="K1" s="295"/>
      <c r="L1" s="295"/>
      <c r="M1" s="295"/>
      <c r="N1" s="295"/>
      <c r="O1" s="295"/>
      <c r="P1" s="295"/>
      <c r="Q1" s="295"/>
      <c r="R1" s="295"/>
      <c r="S1" s="295"/>
      <c r="T1" s="295"/>
    </row>
    <row r="2" spans="1:20" ht="15.75" x14ac:dyDescent="0.2">
      <c r="A2" s="295"/>
      <c r="B2" s="336" t="s">
        <v>335</v>
      </c>
      <c r="C2" s="295"/>
      <c r="D2" s="295"/>
      <c r="E2" s="295"/>
      <c r="F2" s="295"/>
      <c r="G2" s="295"/>
      <c r="H2" s="295"/>
      <c r="I2" s="295"/>
      <c r="J2" s="295"/>
      <c r="K2" s="295"/>
      <c r="L2" s="295"/>
      <c r="M2" s="295"/>
      <c r="N2" s="295"/>
      <c r="O2" s="295"/>
      <c r="P2" s="295"/>
      <c r="Q2" s="295"/>
      <c r="R2" s="295"/>
      <c r="S2" s="295"/>
      <c r="T2" s="295"/>
    </row>
    <row r="3" spans="1:20" ht="14.25" x14ac:dyDescent="0.2">
      <c r="A3" s="295"/>
      <c r="B3" s="366" t="s">
        <v>7</v>
      </c>
      <c r="C3" s="344"/>
      <c r="D3" s="344"/>
      <c r="E3" s="344"/>
      <c r="F3" s="344"/>
      <c r="G3" s="344"/>
      <c r="H3" s="344"/>
      <c r="I3" s="344"/>
      <c r="J3" s="344"/>
      <c r="K3" s="344"/>
      <c r="L3" s="295"/>
      <c r="R3" s="295"/>
      <c r="S3" s="295"/>
      <c r="T3" s="295"/>
    </row>
    <row r="4" spans="1:20" ht="13.5" x14ac:dyDescent="0.2">
      <c r="A4" s="300"/>
      <c r="B4" s="154"/>
      <c r="C4" s="593" t="s">
        <v>200</v>
      </c>
      <c r="D4" s="593"/>
      <c r="E4" s="593"/>
      <c r="F4" s="603"/>
      <c r="G4" s="600" t="s">
        <v>196</v>
      </c>
      <c r="H4" s="600"/>
      <c r="I4" s="600"/>
      <c r="J4" s="600"/>
      <c r="K4" s="600"/>
      <c r="Q4" s="295"/>
      <c r="R4" s="295"/>
      <c r="S4" s="295"/>
      <c r="T4" s="295"/>
    </row>
    <row r="5" spans="1:20" ht="21.95" customHeight="1" x14ac:dyDescent="0.2">
      <c r="A5" s="300"/>
      <c r="B5" s="212" t="s">
        <v>336</v>
      </c>
      <c r="C5" s="418" t="s">
        <v>337</v>
      </c>
      <c r="D5" s="463" t="s">
        <v>338</v>
      </c>
      <c r="E5" s="463" t="s">
        <v>339</v>
      </c>
      <c r="F5" s="464" t="s">
        <v>340</v>
      </c>
      <c r="G5" s="418" t="s">
        <v>341</v>
      </c>
      <c r="H5" s="463" t="s">
        <v>342</v>
      </c>
      <c r="I5" s="463" t="s">
        <v>343</v>
      </c>
      <c r="J5" s="463" t="s">
        <v>344</v>
      </c>
      <c r="K5" s="465" t="s">
        <v>345</v>
      </c>
      <c r="Q5" s="295"/>
      <c r="R5" s="295"/>
      <c r="S5" s="295"/>
      <c r="T5" s="295"/>
    </row>
    <row r="6" spans="1:20" ht="69" customHeight="1" x14ac:dyDescent="0.2">
      <c r="A6" s="300"/>
      <c r="B6" s="212" t="s">
        <v>346</v>
      </c>
      <c r="C6" s="473"/>
      <c r="D6" s="474"/>
      <c r="E6" s="474"/>
      <c r="F6" s="475"/>
      <c r="G6" s="466"/>
      <c r="H6" s="467"/>
      <c r="I6" s="467"/>
      <c r="J6" s="467"/>
      <c r="K6" s="468"/>
      <c r="Q6" s="295"/>
      <c r="R6" s="295"/>
      <c r="S6" s="295"/>
      <c r="T6" s="295"/>
    </row>
    <row r="7" spans="1:20" ht="21.95" customHeight="1" x14ac:dyDescent="0.2">
      <c r="A7" s="300"/>
      <c r="B7" s="51" t="s">
        <v>347</v>
      </c>
      <c r="C7" s="466" t="s">
        <v>348</v>
      </c>
      <c r="D7" s="15" t="s">
        <v>348</v>
      </c>
      <c r="E7" s="467" t="s">
        <v>226</v>
      </c>
      <c r="F7" s="469" t="s">
        <v>226</v>
      </c>
      <c r="G7" s="466" t="s">
        <v>348</v>
      </c>
      <c r="H7" s="467" t="s">
        <v>226</v>
      </c>
      <c r="I7" s="467" t="s">
        <v>226</v>
      </c>
      <c r="J7" s="467" t="s">
        <v>348</v>
      </c>
      <c r="K7" s="468" t="s">
        <v>348</v>
      </c>
      <c r="Q7" s="295"/>
      <c r="R7" s="295"/>
      <c r="S7" s="295"/>
      <c r="T7" s="295"/>
    </row>
    <row r="8" spans="1:20" ht="36" customHeight="1" x14ac:dyDescent="0.2">
      <c r="A8" s="300"/>
      <c r="B8" s="51" t="s">
        <v>349</v>
      </c>
      <c r="C8" s="466" t="s">
        <v>350</v>
      </c>
      <c r="D8" s="467" t="s">
        <v>351</v>
      </c>
      <c r="E8" s="467" t="s">
        <v>352</v>
      </c>
      <c r="F8" s="469" t="s">
        <v>353</v>
      </c>
      <c r="G8" s="470" t="s">
        <v>354</v>
      </c>
      <c r="H8" s="467" t="s">
        <v>355</v>
      </c>
      <c r="I8" s="467" t="s">
        <v>356</v>
      </c>
      <c r="J8" s="467" t="s">
        <v>357</v>
      </c>
      <c r="K8" s="468" t="s">
        <v>358</v>
      </c>
      <c r="Q8" s="295"/>
      <c r="R8" s="295"/>
      <c r="S8" s="295"/>
      <c r="T8" s="295"/>
    </row>
    <row r="9" spans="1:20" ht="21.95" customHeight="1" x14ac:dyDescent="0.2">
      <c r="A9" s="300"/>
      <c r="B9" s="51" t="s">
        <v>359</v>
      </c>
      <c r="C9" s="466" t="s">
        <v>360</v>
      </c>
      <c r="D9" s="467" t="s">
        <v>361</v>
      </c>
      <c r="E9" s="467" t="s">
        <v>362</v>
      </c>
      <c r="F9" s="469" t="s">
        <v>361</v>
      </c>
      <c r="G9" s="466" t="s">
        <v>363</v>
      </c>
      <c r="H9" s="467" t="s">
        <v>364</v>
      </c>
      <c r="I9" s="467" t="s">
        <v>365</v>
      </c>
      <c r="J9" s="467" t="s">
        <v>366</v>
      </c>
      <c r="K9" s="468" t="s">
        <v>365</v>
      </c>
      <c r="Q9" s="295"/>
      <c r="R9" s="295"/>
      <c r="S9" s="295"/>
      <c r="T9" s="295"/>
    </row>
    <row r="10" spans="1:20" ht="21.95" customHeight="1" x14ac:dyDescent="0.2">
      <c r="A10" s="300"/>
      <c r="B10" s="51" t="s">
        <v>367</v>
      </c>
      <c r="C10" s="142">
        <v>0.38</v>
      </c>
      <c r="D10" s="139">
        <v>0.38</v>
      </c>
      <c r="E10" s="139">
        <v>0.47</v>
      </c>
      <c r="F10" s="393">
        <v>0.47</v>
      </c>
      <c r="G10" s="142">
        <v>0.57999999999999996</v>
      </c>
      <c r="H10" s="139">
        <v>0.47</v>
      </c>
      <c r="I10" s="139">
        <v>0.47</v>
      </c>
      <c r="J10" s="467" t="s">
        <v>368</v>
      </c>
      <c r="K10" s="483">
        <v>0.38</v>
      </c>
      <c r="Q10" s="295"/>
      <c r="R10" s="295"/>
      <c r="S10" s="295"/>
      <c r="T10" s="295"/>
    </row>
    <row r="11" spans="1:20" ht="21.95" customHeight="1" x14ac:dyDescent="0.2">
      <c r="A11" s="300"/>
      <c r="B11" s="51" t="s">
        <v>369</v>
      </c>
      <c r="C11" s="466">
        <v>14.8</v>
      </c>
      <c r="D11" s="467">
        <v>7.4</v>
      </c>
      <c r="E11" s="468">
        <v>150</v>
      </c>
      <c r="F11" s="469">
        <v>187.5</v>
      </c>
      <c r="G11" s="466">
        <v>24.7</v>
      </c>
      <c r="H11" s="467">
        <v>171.4</v>
      </c>
      <c r="I11" s="467">
        <v>187.5</v>
      </c>
      <c r="J11" s="467" t="s">
        <v>370</v>
      </c>
      <c r="K11" s="468">
        <v>8.4</v>
      </c>
      <c r="Q11" s="295"/>
      <c r="R11" s="295"/>
      <c r="S11" s="295"/>
      <c r="T11" s="295"/>
    </row>
    <row r="12" spans="1:20" ht="21.95" customHeight="1" x14ac:dyDescent="0.2">
      <c r="A12" s="300"/>
      <c r="B12" s="51" t="s">
        <v>371</v>
      </c>
      <c r="C12" s="466" t="s">
        <v>86</v>
      </c>
      <c r="D12" s="467" t="s">
        <v>86</v>
      </c>
      <c r="E12" s="467" t="s">
        <v>86</v>
      </c>
      <c r="F12" s="469" t="s">
        <v>86</v>
      </c>
      <c r="G12" s="466" t="s">
        <v>372</v>
      </c>
      <c r="H12" s="616" t="s">
        <v>373</v>
      </c>
      <c r="I12" s="616"/>
      <c r="J12" s="467" t="s">
        <v>86</v>
      </c>
      <c r="K12" s="468" t="s">
        <v>86</v>
      </c>
      <c r="Q12" s="295"/>
      <c r="R12" s="295"/>
      <c r="S12" s="295"/>
      <c r="T12" s="295"/>
    </row>
    <row r="13" spans="1:20" ht="207.95" customHeight="1" x14ac:dyDescent="0.2">
      <c r="A13" s="300"/>
      <c r="B13" s="121" t="s">
        <v>374</v>
      </c>
      <c r="C13" s="606" t="s">
        <v>11</v>
      </c>
      <c r="D13" s="606"/>
      <c r="E13" s="604" t="s">
        <v>10</v>
      </c>
      <c r="F13" s="605"/>
      <c r="G13" s="489" t="s">
        <v>9</v>
      </c>
      <c r="H13" s="617" t="s">
        <v>8</v>
      </c>
      <c r="I13" s="617"/>
      <c r="J13" s="491" t="s">
        <v>375</v>
      </c>
      <c r="K13" s="490" t="s">
        <v>376</v>
      </c>
      <c r="Q13" s="295"/>
      <c r="R13" s="295"/>
      <c r="S13" s="295"/>
      <c r="T13" s="295"/>
    </row>
    <row r="14" spans="1:20" ht="13.5" x14ac:dyDescent="0.2">
      <c r="A14" s="295"/>
      <c r="B14" s="493" t="s">
        <v>377</v>
      </c>
      <c r="C14" s="345"/>
      <c r="D14" s="345"/>
      <c r="E14" s="345"/>
      <c r="F14" s="345"/>
      <c r="G14" s="345"/>
      <c r="H14" s="345"/>
      <c r="I14" s="345"/>
      <c r="J14" s="492" t="s">
        <v>378</v>
      </c>
      <c r="K14" s="345"/>
      <c r="L14" s="295"/>
      <c r="M14" s="295"/>
      <c r="N14" s="295"/>
      <c r="O14" s="295"/>
      <c r="P14" s="295"/>
      <c r="Q14" s="295"/>
      <c r="R14" s="295"/>
      <c r="S14" s="295"/>
      <c r="T14" s="295"/>
    </row>
    <row r="15" spans="1:20" ht="13.5" x14ac:dyDescent="0.2">
      <c r="A15" s="295"/>
      <c r="B15" s="295"/>
      <c r="C15" s="295"/>
      <c r="D15" s="295"/>
      <c r="E15" s="295"/>
      <c r="F15" s="295"/>
      <c r="G15" s="295"/>
      <c r="H15" s="295"/>
      <c r="I15" s="295"/>
      <c r="J15" s="295"/>
      <c r="K15" s="295"/>
      <c r="L15" s="295"/>
      <c r="M15" s="295"/>
      <c r="N15" s="295"/>
      <c r="O15" s="295"/>
      <c r="P15" s="295"/>
      <c r="Q15" s="295"/>
      <c r="R15" s="295"/>
      <c r="S15" s="295"/>
      <c r="T15" s="295"/>
    </row>
    <row r="16" spans="1:20" ht="15.75" x14ac:dyDescent="0.2">
      <c r="A16" s="295"/>
      <c r="B16" s="336" t="s">
        <v>379</v>
      </c>
      <c r="C16" s="295"/>
      <c r="D16" s="295"/>
      <c r="E16" s="295"/>
      <c r="F16" s="295"/>
      <c r="G16" s="295"/>
      <c r="H16" s="295"/>
      <c r="I16" s="295"/>
      <c r="J16" s="295"/>
      <c r="K16" s="295"/>
      <c r="L16" s="295"/>
      <c r="M16" s="295"/>
      <c r="N16" s="295"/>
      <c r="O16" s="295"/>
      <c r="P16" s="295"/>
      <c r="Q16" s="295"/>
      <c r="R16" s="295"/>
      <c r="S16" s="295"/>
      <c r="T16" s="295"/>
    </row>
    <row r="17" spans="1:20" ht="13.5" x14ac:dyDescent="0.2">
      <c r="A17" s="295"/>
      <c r="B17" s="366" t="s">
        <v>380</v>
      </c>
      <c r="C17" s="344"/>
      <c r="D17" s="344"/>
      <c r="E17" s="344"/>
      <c r="F17" s="344"/>
      <c r="G17" s="344"/>
      <c r="H17" s="344"/>
      <c r="I17" s="344"/>
      <c r="J17" s="344"/>
      <c r="K17" s="344"/>
      <c r="L17" s="344"/>
      <c r="M17" s="344"/>
      <c r="N17" s="344"/>
      <c r="O17" s="344"/>
      <c r="P17" s="295"/>
      <c r="Q17" s="295"/>
      <c r="R17" s="295"/>
      <c r="S17" s="295"/>
      <c r="T17" s="295"/>
    </row>
    <row r="18" spans="1:20" ht="13.5" x14ac:dyDescent="0.2">
      <c r="A18" s="300"/>
      <c r="B18" s="554" t="s">
        <v>120</v>
      </c>
      <c r="C18" s="357" t="s">
        <v>82</v>
      </c>
      <c r="D18" s="580" t="s">
        <v>200</v>
      </c>
      <c r="E18" s="581"/>
      <c r="F18" s="581"/>
      <c r="G18" s="581"/>
      <c r="H18" s="578" t="s">
        <v>196</v>
      </c>
      <c r="I18" s="607"/>
      <c r="J18" s="607"/>
      <c r="K18" s="579"/>
      <c r="L18" s="27"/>
      <c r="M18" s="27"/>
      <c r="N18" s="27"/>
      <c r="O18" s="27"/>
      <c r="P18" s="294"/>
      <c r="Q18" s="295"/>
      <c r="R18" s="295"/>
      <c r="S18" s="295"/>
      <c r="T18" s="295"/>
    </row>
    <row r="19" spans="1:20" ht="13.5" x14ac:dyDescent="0.2">
      <c r="A19" s="300"/>
      <c r="B19" s="602"/>
      <c r="C19" s="360" t="s">
        <v>336</v>
      </c>
      <c r="D19" s="427" t="s">
        <v>337</v>
      </c>
      <c r="E19" s="423" t="s">
        <v>338</v>
      </c>
      <c r="F19" s="423" t="s">
        <v>339</v>
      </c>
      <c r="G19" s="423" t="s">
        <v>340</v>
      </c>
      <c r="H19" s="424" t="s">
        <v>342</v>
      </c>
      <c r="I19" s="471" t="s">
        <v>343</v>
      </c>
      <c r="J19" s="471" t="s">
        <v>344</v>
      </c>
      <c r="K19" s="425" t="s">
        <v>341</v>
      </c>
      <c r="L19" s="27"/>
      <c r="M19" s="27"/>
      <c r="N19" s="27"/>
      <c r="O19" s="27"/>
      <c r="P19" s="294"/>
      <c r="Q19" s="295"/>
      <c r="R19" s="295"/>
      <c r="S19" s="295"/>
      <c r="T19" s="295"/>
    </row>
    <row r="20" spans="1:20" ht="13.5" x14ac:dyDescent="0.2">
      <c r="A20" s="300"/>
      <c r="B20" s="602"/>
      <c r="C20" s="322" t="s">
        <v>124</v>
      </c>
      <c r="D20" s="486">
        <v>90000</v>
      </c>
      <c r="E20" s="485">
        <v>32000</v>
      </c>
      <c r="F20" s="485">
        <v>5000</v>
      </c>
      <c r="G20" s="485">
        <v>5000</v>
      </c>
      <c r="H20" s="487">
        <v>11000</v>
      </c>
      <c r="I20" s="484">
        <v>10000</v>
      </c>
      <c r="J20" s="484">
        <v>110000</v>
      </c>
      <c r="K20" s="488">
        <v>160000</v>
      </c>
      <c r="L20" s="27"/>
      <c r="M20" s="27"/>
      <c r="N20" s="27"/>
      <c r="O20" s="27"/>
      <c r="P20" s="294"/>
      <c r="Q20" s="295"/>
      <c r="R20" s="295"/>
      <c r="S20" s="295"/>
      <c r="T20" s="295"/>
    </row>
    <row r="21" spans="1:20" ht="20.100000000000001" customHeight="1" x14ac:dyDescent="0.2">
      <c r="A21" s="300"/>
      <c r="B21" s="479"/>
      <c r="C21" s="480"/>
      <c r="D21" s="477">
        <f>D20/SUM($D$20:$G$20)</f>
        <v>0.68181818181818177</v>
      </c>
      <c r="E21" s="478">
        <f>E20/SUM($D$20:$G$20)</f>
        <v>0.24242424242424243</v>
      </c>
      <c r="F21" s="478">
        <f>F20/SUM($D$20:$G$20)</f>
        <v>3.787878787878788E-2</v>
      </c>
      <c r="G21" s="478">
        <f>G20/SUM($D$20:$G$20)</f>
        <v>3.787878787878788E-2</v>
      </c>
      <c r="H21" s="482">
        <f>H20/SUM($H$20:$K$20)</f>
        <v>3.7800687285223365E-2</v>
      </c>
      <c r="I21" s="476">
        <f>I20/SUM($H$20:$K$20)</f>
        <v>3.4364261168384883E-2</v>
      </c>
      <c r="J21" s="476">
        <f>J20/SUM($H$20:$K$20)</f>
        <v>0.37800687285223367</v>
      </c>
      <c r="K21" s="481">
        <f>K20/SUM($H$20:$K$20)</f>
        <v>0.54982817869415812</v>
      </c>
      <c r="L21" s="27"/>
      <c r="M21" s="27"/>
      <c r="N21" s="27"/>
      <c r="O21" s="27"/>
      <c r="P21" s="294"/>
      <c r="Q21" s="295"/>
      <c r="R21" s="295"/>
      <c r="S21" s="295"/>
      <c r="T21" s="295"/>
    </row>
    <row r="22" spans="1:20" ht="13.5" x14ac:dyDescent="0.2">
      <c r="A22" s="300"/>
      <c r="B22" s="337" t="s">
        <v>125</v>
      </c>
      <c r="C22" s="338"/>
      <c r="D22" s="610"/>
      <c r="E22" s="615"/>
      <c r="F22" s="615"/>
      <c r="G22" s="615"/>
      <c r="H22" s="610"/>
      <c r="I22" s="611"/>
      <c r="J22" s="611"/>
      <c r="K22" s="612"/>
      <c r="L22" s="406"/>
      <c r="M22" s="345"/>
      <c r="N22" s="345"/>
      <c r="O22" s="345"/>
      <c r="P22" s="294"/>
      <c r="Q22" s="295"/>
      <c r="R22" s="295"/>
      <c r="S22" s="295"/>
      <c r="T22" s="295"/>
    </row>
    <row r="23" spans="1:20" ht="13.5" x14ac:dyDescent="0.2">
      <c r="A23" s="300"/>
      <c r="B23" s="308"/>
      <c r="C23" s="311" t="s">
        <v>126</v>
      </c>
      <c r="D23" s="443">
        <v>0.1105</v>
      </c>
      <c r="E23" s="369">
        <v>0.1356</v>
      </c>
      <c r="F23" s="369">
        <v>0.1007</v>
      </c>
      <c r="G23" s="369">
        <v>0.12640000000000001</v>
      </c>
      <c r="H23" s="443">
        <v>9.9199999999999997E-2</v>
      </c>
      <c r="I23" s="369">
        <v>0.11609999999999999</v>
      </c>
      <c r="J23" s="369">
        <v>0.1004</v>
      </c>
      <c r="K23" s="386">
        <v>9.1499999999999998E-2</v>
      </c>
      <c r="L23" s="294"/>
      <c r="M23" s="295"/>
      <c r="N23" s="295"/>
      <c r="O23" s="295"/>
      <c r="P23" s="294"/>
      <c r="Q23" s="295"/>
      <c r="R23" s="295"/>
      <c r="S23" s="295"/>
      <c r="T23" s="295"/>
    </row>
    <row r="24" spans="1:20" ht="13.5" x14ac:dyDescent="0.2">
      <c r="A24" s="300"/>
      <c r="B24" s="308"/>
      <c r="C24" s="311" t="s">
        <v>127</v>
      </c>
      <c r="D24" s="443">
        <v>0.88949999999999996</v>
      </c>
      <c r="E24" s="369">
        <v>0.86439999999999995</v>
      </c>
      <c r="F24" s="369">
        <v>0.89929999999999999</v>
      </c>
      <c r="G24" s="369">
        <v>0.87360000000000004</v>
      </c>
      <c r="H24" s="443">
        <v>0.90080000000000005</v>
      </c>
      <c r="I24" s="369">
        <v>0.88390000000000002</v>
      </c>
      <c r="J24" s="369">
        <v>0.89959999999999996</v>
      </c>
      <c r="K24" s="386">
        <v>0.90849999999999997</v>
      </c>
      <c r="L24" s="294"/>
      <c r="M24" s="295"/>
      <c r="N24" s="295"/>
      <c r="O24" s="295"/>
      <c r="P24" s="294"/>
      <c r="Q24" s="295"/>
      <c r="R24" s="295"/>
      <c r="S24" s="295"/>
      <c r="T24" s="295"/>
    </row>
    <row r="25" spans="1:20" ht="13.5" x14ac:dyDescent="0.2">
      <c r="A25" s="300"/>
      <c r="B25" s="304" t="s">
        <v>128</v>
      </c>
      <c r="C25" s="305"/>
      <c r="D25" s="608"/>
      <c r="E25" s="609"/>
      <c r="F25" s="609"/>
      <c r="G25" s="609"/>
      <c r="H25" s="608"/>
      <c r="I25" s="613"/>
      <c r="J25" s="613"/>
      <c r="K25" s="614"/>
      <c r="L25" s="294"/>
      <c r="M25" s="295"/>
      <c r="N25" s="295"/>
      <c r="O25" s="295"/>
      <c r="P25" s="294"/>
      <c r="Q25" s="295"/>
      <c r="R25" s="295"/>
      <c r="S25" s="295"/>
      <c r="T25" s="295"/>
    </row>
    <row r="26" spans="1:20" ht="13.5" x14ac:dyDescent="0.2">
      <c r="A26" s="300"/>
      <c r="B26" s="308"/>
      <c r="C26" s="311" t="s">
        <v>129</v>
      </c>
      <c r="D26" s="443">
        <v>0.44540000000000002</v>
      </c>
      <c r="E26" s="369">
        <v>0.56730000000000003</v>
      </c>
      <c r="F26" s="369">
        <v>0.28170000000000001</v>
      </c>
      <c r="G26" s="369">
        <v>0.32290000000000002</v>
      </c>
      <c r="H26" s="443">
        <v>0.50029999999999997</v>
      </c>
      <c r="I26" s="405">
        <v>0.69099999999999995</v>
      </c>
      <c r="J26" s="405">
        <v>0.53920000000000001</v>
      </c>
      <c r="K26" s="415">
        <v>0.50460000000000005</v>
      </c>
      <c r="L26" s="294"/>
      <c r="M26" s="295"/>
      <c r="N26" s="295"/>
      <c r="O26" s="295"/>
      <c r="P26" s="294"/>
      <c r="Q26" s="295"/>
      <c r="R26" s="295"/>
      <c r="S26" s="295"/>
      <c r="T26" s="295"/>
    </row>
    <row r="27" spans="1:20" ht="13.5" x14ac:dyDescent="0.2">
      <c r="A27" s="300"/>
      <c r="B27" s="308"/>
      <c r="C27" s="311" t="s">
        <v>130</v>
      </c>
      <c r="D27" s="443">
        <v>0.33139999999999997</v>
      </c>
      <c r="E27" s="369">
        <v>0.24</v>
      </c>
      <c r="F27" s="369">
        <v>0.317</v>
      </c>
      <c r="G27" s="369">
        <v>0.34239999999999998</v>
      </c>
      <c r="H27" s="443">
        <v>0.2732</v>
      </c>
      <c r="I27" s="369">
        <v>0.14480000000000001</v>
      </c>
      <c r="J27" s="369">
        <v>0.25109999999999999</v>
      </c>
      <c r="K27" s="386">
        <v>0.28420000000000001</v>
      </c>
      <c r="L27" s="294"/>
      <c r="M27" s="295"/>
      <c r="N27" s="295"/>
      <c r="O27" s="295"/>
      <c r="P27" s="294"/>
      <c r="Q27" s="295"/>
      <c r="R27" s="295"/>
      <c r="S27" s="295"/>
      <c r="T27" s="295"/>
    </row>
    <row r="28" spans="1:20" ht="13.5" x14ac:dyDescent="0.2">
      <c r="A28" s="300"/>
      <c r="B28" s="308"/>
      <c r="C28" s="311" t="s">
        <v>131</v>
      </c>
      <c r="D28" s="443">
        <v>0.12089999999999999</v>
      </c>
      <c r="E28" s="369">
        <v>9.1399999999999995E-2</v>
      </c>
      <c r="F28" s="369">
        <v>0.19600000000000001</v>
      </c>
      <c r="G28" s="369">
        <v>0.18540000000000001</v>
      </c>
      <c r="H28" s="443">
        <v>8.6599999999999996E-2</v>
      </c>
      <c r="I28" s="369">
        <v>3.9699999999999999E-2</v>
      </c>
      <c r="J28" s="369">
        <v>8.3599999999999994E-2</v>
      </c>
      <c r="K28" s="386">
        <v>8.8400000000000006E-2</v>
      </c>
      <c r="L28" s="294"/>
      <c r="M28" s="295"/>
      <c r="N28" s="295"/>
      <c r="O28" s="295"/>
      <c r="P28" s="294"/>
      <c r="Q28" s="295"/>
      <c r="R28" s="295"/>
      <c r="S28" s="295"/>
      <c r="T28" s="295"/>
    </row>
    <row r="29" spans="1:20" ht="13.5" x14ac:dyDescent="0.2">
      <c r="A29" s="300"/>
      <c r="B29" s="308"/>
      <c r="C29" s="311" t="s">
        <v>132</v>
      </c>
      <c r="D29" s="443">
        <v>4.4299999999999999E-2</v>
      </c>
      <c r="E29" s="369">
        <v>3.2800000000000003E-2</v>
      </c>
      <c r="F29" s="369">
        <v>9.0399999999999994E-2</v>
      </c>
      <c r="G29" s="369">
        <v>6.4000000000000001E-2</v>
      </c>
      <c r="H29" s="443">
        <v>3.4500000000000003E-2</v>
      </c>
      <c r="I29" s="369">
        <v>1.52E-2</v>
      </c>
      <c r="J29" s="369">
        <v>3.32E-2</v>
      </c>
      <c r="K29" s="386">
        <v>3.1699999999999999E-2</v>
      </c>
      <c r="L29" s="294"/>
      <c r="M29" s="295"/>
      <c r="N29" s="295"/>
      <c r="O29" s="295"/>
      <c r="P29" s="294"/>
      <c r="Q29" s="295"/>
      <c r="R29" s="295"/>
      <c r="S29" s="295"/>
      <c r="T29" s="295"/>
    </row>
    <row r="30" spans="1:20" ht="13.5" x14ac:dyDescent="0.2">
      <c r="A30" s="300"/>
      <c r="B30" s="308"/>
      <c r="C30" s="311" t="s">
        <v>133</v>
      </c>
      <c r="D30" s="443">
        <v>5.8099999999999999E-2</v>
      </c>
      <c r="E30" s="369">
        <v>6.8599999999999994E-2</v>
      </c>
      <c r="F30" s="369">
        <v>0.1149</v>
      </c>
      <c r="G30" s="369">
        <v>8.5199999999999998E-2</v>
      </c>
      <c r="H30" s="443">
        <v>0.1053</v>
      </c>
      <c r="I30" s="369">
        <v>0.10920000000000001</v>
      </c>
      <c r="J30" s="369">
        <v>9.2899999999999996E-2</v>
      </c>
      <c r="K30" s="386">
        <v>9.0999999999999998E-2</v>
      </c>
      <c r="L30" s="294"/>
      <c r="M30" s="295"/>
      <c r="N30" s="295"/>
      <c r="O30" s="295"/>
      <c r="P30" s="294"/>
      <c r="Q30" s="295"/>
      <c r="R30" s="295"/>
      <c r="S30" s="295"/>
      <c r="T30" s="295"/>
    </row>
    <row r="31" spans="1:20" ht="13.5" x14ac:dyDescent="0.2">
      <c r="A31" s="300"/>
      <c r="B31" s="304" t="s">
        <v>134</v>
      </c>
      <c r="C31" s="305"/>
      <c r="D31" s="460"/>
      <c r="E31" s="461"/>
      <c r="F31" s="461"/>
      <c r="G31" s="461"/>
      <c r="H31" s="460"/>
      <c r="I31" s="461"/>
      <c r="J31" s="461"/>
      <c r="K31" s="462"/>
      <c r="L31" s="294"/>
      <c r="M31" s="295"/>
      <c r="N31" s="295"/>
      <c r="O31" s="295"/>
      <c r="P31" s="294"/>
      <c r="Q31" s="295"/>
      <c r="R31" s="295"/>
      <c r="S31" s="295"/>
      <c r="T31" s="295"/>
    </row>
    <row r="32" spans="1:20" ht="13.5" x14ac:dyDescent="0.2">
      <c r="A32" s="300"/>
      <c r="B32" s="308"/>
      <c r="C32" s="311">
        <v>1</v>
      </c>
      <c r="D32" s="443">
        <v>0.18160000000000001</v>
      </c>
      <c r="E32" s="369">
        <v>0.1384</v>
      </c>
      <c r="F32" s="413">
        <v>0.22650000000000001</v>
      </c>
      <c r="G32" s="369">
        <v>0.1666</v>
      </c>
      <c r="H32" s="443">
        <v>0.1565</v>
      </c>
      <c r="I32" s="369">
        <v>0.1067</v>
      </c>
      <c r="J32" s="369">
        <v>0.13270000000000001</v>
      </c>
      <c r="K32" s="386">
        <v>0.14810000000000001</v>
      </c>
      <c r="L32" s="294"/>
      <c r="M32" s="295"/>
      <c r="N32" s="295"/>
      <c r="O32" s="295"/>
      <c r="P32" s="294"/>
      <c r="Q32" s="295"/>
      <c r="R32" s="295"/>
      <c r="S32" s="295"/>
      <c r="T32" s="295"/>
    </row>
    <row r="33" spans="1:20" ht="13.5" x14ac:dyDescent="0.2">
      <c r="A33" s="300"/>
      <c r="B33" s="308"/>
      <c r="C33" s="311">
        <v>2</v>
      </c>
      <c r="D33" s="443">
        <v>0.3639</v>
      </c>
      <c r="E33" s="369">
        <v>0.3679</v>
      </c>
      <c r="F33" s="413">
        <v>0.34639999999999999</v>
      </c>
      <c r="G33" s="369">
        <v>0.34839999999999999</v>
      </c>
      <c r="H33" s="443">
        <v>0.38769999999999999</v>
      </c>
      <c r="I33" s="369">
        <v>0.39250000000000002</v>
      </c>
      <c r="J33" s="369">
        <v>0.36499999999999999</v>
      </c>
      <c r="K33" s="386">
        <v>0.36309999999999998</v>
      </c>
      <c r="L33" s="294"/>
      <c r="M33" s="295"/>
      <c r="N33" s="295"/>
      <c r="O33" s="295"/>
      <c r="P33" s="294"/>
      <c r="Q33" s="295"/>
      <c r="R33" s="295"/>
      <c r="S33" s="295"/>
      <c r="T33" s="295"/>
    </row>
    <row r="34" spans="1:20" ht="13.5" x14ac:dyDescent="0.2">
      <c r="A34" s="300"/>
      <c r="B34" s="308"/>
      <c r="C34" s="311">
        <v>3</v>
      </c>
      <c r="D34" s="443">
        <v>0.1948</v>
      </c>
      <c r="E34" s="369">
        <v>0.20169999999999999</v>
      </c>
      <c r="F34" s="369">
        <v>0.18540000000000001</v>
      </c>
      <c r="G34" s="369">
        <v>0.18579999999999999</v>
      </c>
      <c r="H34" s="443">
        <v>0.18720000000000001</v>
      </c>
      <c r="I34" s="369">
        <v>0.20799999999999999</v>
      </c>
      <c r="J34" s="369">
        <v>0.20330000000000001</v>
      </c>
      <c r="K34" s="386">
        <v>0.20169999999999999</v>
      </c>
      <c r="L34" s="294"/>
      <c r="M34" s="295"/>
      <c r="N34" s="295"/>
      <c r="O34" s="295"/>
      <c r="P34" s="294"/>
      <c r="Q34" s="295"/>
      <c r="R34" s="295"/>
      <c r="S34" s="295"/>
      <c r="T34" s="295"/>
    </row>
    <row r="35" spans="1:20" ht="13.5" x14ac:dyDescent="0.2">
      <c r="A35" s="300"/>
      <c r="B35" s="308"/>
      <c r="C35" s="311">
        <v>4</v>
      </c>
      <c r="D35" s="443">
        <v>7.9899999999999999E-2</v>
      </c>
      <c r="E35" s="369">
        <v>8.6300000000000002E-2</v>
      </c>
      <c r="F35" s="369">
        <v>6.8199999999999997E-2</v>
      </c>
      <c r="G35" s="369">
        <v>9.64E-2</v>
      </c>
      <c r="H35" s="443">
        <v>8.5699999999999998E-2</v>
      </c>
      <c r="I35" s="369">
        <v>7.1599999999999997E-2</v>
      </c>
      <c r="J35" s="369">
        <v>9.35E-2</v>
      </c>
      <c r="K35" s="386">
        <v>8.8099999999999998E-2</v>
      </c>
      <c r="L35" s="294"/>
      <c r="M35" s="295"/>
      <c r="N35" s="295"/>
      <c r="O35" s="295"/>
      <c r="P35" s="294"/>
      <c r="Q35" s="295"/>
      <c r="R35" s="295"/>
      <c r="S35" s="295"/>
      <c r="T35" s="295"/>
    </row>
    <row r="36" spans="1:20" ht="13.5" x14ac:dyDescent="0.2">
      <c r="A36" s="300"/>
      <c r="B36" s="308"/>
      <c r="C36" s="311" t="s">
        <v>135</v>
      </c>
      <c r="D36" s="443">
        <v>0.1797</v>
      </c>
      <c r="E36" s="369">
        <v>0.20569999999999999</v>
      </c>
      <c r="F36" s="369">
        <v>0.17349999999999999</v>
      </c>
      <c r="G36" s="369">
        <v>0.20280000000000001</v>
      </c>
      <c r="H36" s="443">
        <v>0.18290000000000001</v>
      </c>
      <c r="I36" s="369">
        <v>0.2213</v>
      </c>
      <c r="J36" s="369">
        <v>0.20549999999999999</v>
      </c>
      <c r="K36" s="386">
        <v>0.1991</v>
      </c>
      <c r="L36" s="294"/>
      <c r="M36" s="295"/>
      <c r="N36" s="295"/>
      <c r="O36" s="295"/>
      <c r="P36" s="294"/>
      <c r="Q36" s="295"/>
      <c r="R36" s="295"/>
      <c r="S36" s="295"/>
      <c r="T36" s="295"/>
    </row>
    <row r="37" spans="1:20" ht="13.5" x14ac:dyDescent="0.2">
      <c r="A37" s="300"/>
      <c r="B37" s="304" t="s">
        <v>136</v>
      </c>
      <c r="C37" s="305"/>
      <c r="D37" s="608"/>
      <c r="E37" s="609"/>
      <c r="F37" s="609"/>
      <c r="G37" s="609"/>
      <c r="H37" s="608"/>
      <c r="I37" s="613"/>
      <c r="J37" s="613"/>
      <c r="K37" s="614"/>
      <c r="L37" s="294"/>
      <c r="M37" s="295"/>
      <c r="N37" s="295"/>
      <c r="O37" s="295"/>
      <c r="P37" s="294"/>
      <c r="Q37" s="295"/>
      <c r="R37" s="295"/>
      <c r="S37" s="295"/>
      <c r="T37" s="295"/>
    </row>
    <row r="38" spans="1:20" ht="13.5" x14ac:dyDescent="0.2">
      <c r="A38" s="300"/>
      <c r="B38" s="308"/>
      <c r="C38" s="311" t="s">
        <v>137</v>
      </c>
      <c r="D38" s="443">
        <v>0.10489999999999999</v>
      </c>
      <c r="E38" s="369">
        <v>0.1651</v>
      </c>
      <c r="F38" s="369">
        <v>3.2300000000000002E-2</v>
      </c>
      <c r="G38" s="369">
        <v>4.1599999999999998E-2</v>
      </c>
      <c r="H38" s="443">
        <v>0.12790000000000001</v>
      </c>
      <c r="I38" s="369">
        <v>0.25190000000000001</v>
      </c>
      <c r="J38" s="369">
        <v>0.19470000000000001</v>
      </c>
      <c r="K38" s="386">
        <v>0.1242</v>
      </c>
      <c r="L38" s="294"/>
      <c r="M38" s="295"/>
      <c r="N38" s="295"/>
      <c r="O38" s="295"/>
      <c r="P38" s="294"/>
      <c r="Q38" s="295"/>
      <c r="R38" s="295"/>
      <c r="S38" s="295"/>
      <c r="T38" s="295"/>
    </row>
    <row r="39" spans="1:20" ht="13.5" x14ac:dyDescent="0.2">
      <c r="A39" s="300"/>
      <c r="B39" s="308"/>
      <c r="C39" s="311" t="s">
        <v>138</v>
      </c>
      <c r="D39" s="443">
        <v>0.26290000000000002</v>
      </c>
      <c r="E39" s="369">
        <v>0.32040000000000002</v>
      </c>
      <c r="F39" s="369">
        <v>0.14499999999999999</v>
      </c>
      <c r="G39" s="369">
        <v>0.18010000000000001</v>
      </c>
      <c r="H39" s="443">
        <v>0.25569999999999998</v>
      </c>
      <c r="I39" s="369">
        <v>0.36</v>
      </c>
      <c r="J39" s="369">
        <v>0.3453</v>
      </c>
      <c r="K39" s="386">
        <v>0.27829999999999999</v>
      </c>
      <c r="L39" s="294"/>
      <c r="M39" s="295"/>
      <c r="N39" s="295"/>
      <c r="O39" s="295"/>
      <c r="P39" s="294"/>
      <c r="Q39" s="295"/>
      <c r="R39" s="295"/>
      <c r="S39" s="295"/>
      <c r="T39" s="295"/>
    </row>
    <row r="40" spans="1:20" ht="13.5" x14ac:dyDescent="0.2">
      <c r="A40" s="300"/>
      <c r="B40" s="308"/>
      <c r="C40" s="311" t="s">
        <v>139</v>
      </c>
      <c r="D40" s="443">
        <v>0.26889999999999997</v>
      </c>
      <c r="E40" s="369">
        <v>0.2586</v>
      </c>
      <c r="F40" s="369">
        <v>0.2021</v>
      </c>
      <c r="G40" s="369">
        <v>0.2492</v>
      </c>
      <c r="H40" s="443">
        <v>0.26169999999999999</v>
      </c>
      <c r="I40" s="369">
        <v>0.2392</v>
      </c>
      <c r="J40" s="369">
        <v>0.26050000000000001</v>
      </c>
      <c r="K40" s="386">
        <v>0.27750000000000002</v>
      </c>
      <c r="L40" s="294"/>
      <c r="M40" s="295"/>
      <c r="N40" s="295"/>
      <c r="O40" s="295"/>
      <c r="P40" s="294"/>
      <c r="Q40" s="295"/>
      <c r="R40" s="295"/>
      <c r="S40" s="295"/>
      <c r="T40" s="295"/>
    </row>
    <row r="41" spans="1:20" ht="13.5" x14ac:dyDescent="0.2">
      <c r="A41" s="300"/>
      <c r="B41" s="308"/>
      <c r="C41" s="311" t="s">
        <v>140</v>
      </c>
      <c r="D41" s="443">
        <v>0.22220000000000001</v>
      </c>
      <c r="E41" s="369">
        <v>0.17180000000000001</v>
      </c>
      <c r="F41" s="413">
        <v>0.25600000000000001</v>
      </c>
      <c r="G41" s="413">
        <v>0.2853</v>
      </c>
      <c r="H41" s="443">
        <v>0.20580000000000001</v>
      </c>
      <c r="I41" s="369">
        <v>0.1053</v>
      </c>
      <c r="J41" s="369">
        <v>0.1394</v>
      </c>
      <c r="K41" s="386">
        <v>0.20130000000000001</v>
      </c>
      <c r="L41" s="294"/>
      <c r="M41" s="295"/>
      <c r="N41" s="295"/>
      <c r="O41" s="295"/>
      <c r="P41" s="294"/>
      <c r="Q41" s="295"/>
      <c r="R41" s="295"/>
      <c r="S41" s="295"/>
      <c r="T41" s="295"/>
    </row>
    <row r="42" spans="1:20" ht="13.5" x14ac:dyDescent="0.2">
      <c r="A42" s="300"/>
      <c r="B42" s="308"/>
      <c r="C42" s="311" t="s">
        <v>381</v>
      </c>
      <c r="D42" s="443">
        <v>0.1411</v>
      </c>
      <c r="E42" s="369">
        <v>8.4099999999999994E-2</v>
      </c>
      <c r="F42" s="413">
        <v>0.36459999999999998</v>
      </c>
      <c r="G42" s="413">
        <v>0.2437</v>
      </c>
      <c r="H42" s="443">
        <v>0.14899999999999999</v>
      </c>
      <c r="I42" s="369">
        <v>4.3700000000000003E-2</v>
      </c>
      <c r="J42" s="369">
        <v>6.0100000000000001E-2</v>
      </c>
      <c r="K42" s="386">
        <v>0.1187</v>
      </c>
      <c r="L42" s="294"/>
      <c r="M42" s="295"/>
      <c r="N42" s="295"/>
      <c r="O42" s="295"/>
      <c r="P42" s="294"/>
      <c r="Q42" s="295"/>
      <c r="R42" s="295"/>
      <c r="S42" s="295"/>
      <c r="T42" s="295"/>
    </row>
    <row r="43" spans="1:20" ht="13.5" x14ac:dyDescent="0.2">
      <c r="A43" s="300"/>
      <c r="B43" s="304" t="s">
        <v>142</v>
      </c>
      <c r="C43" s="305"/>
      <c r="D43" s="608"/>
      <c r="E43" s="609"/>
      <c r="F43" s="609"/>
      <c r="G43" s="609"/>
      <c r="H43" s="608"/>
      <c r="I43" s="613"/>
      <c r="J43" s="613"/>
      <c r="K43" s="614"/>
      <c r="L43" s="294"/>
      <c r="M43" s="295"/>
      <c r="N43" s="295"/>
      <c r="O43" s="295"/>
      <c r="P43" s="294"/>
      <c r="Q43" s="295"/>
      <c r="R43" s="295"/>
      <c r="S43" s="295"/>
      <c r="T43" s="295"/>
    </row>
    <row r="44" spans="1:20" ht="13.5" x14ac:dyDescent="0.2">
      <c r="A44" s="300"/>
      <c r="B44" s="308"/>
      <c r="C44" s="311" t="s">
        <v>143</v>
      </c>
      <c r="D44" s="443">
        <v>4.0300000000000002E-2</v>
      </c>
      <c r="E44" s="369">
        <v>5.7500000000000002E-2</v>
      </c>
      <c r="F44" s="369">
        <v>1.7899999999999999E-2</v>
      </c>
      <c r="G44" s="369">
        <v>2.1999999999999999E-2</v>
      </c>
      <c r="H44" s="443">
        <v>1.9099999999999999E-2</v>
      </c>
      <c r="I44" s="369">
        <v>1.8800000000000001E-2</v>
      </c>
      <c r="J44" s="369">
        <v>1.84E-2</v>
      </c>
      <c r="K44" s="386">
        <v>1.7600000000000001E-2</v>
      </c>
      <c r="L44" s="294"/>
      <c r="M44" s="295"/>
      <c r="N44" s="295"/>
      <c r="O44" s="295"/>
      <c r="P44" s="294"/>
      <c r="Q44" s="295"/>
      <c r="R44" s="295"/>
      <c r="S44" s="295"/>
      <c r="T44" s="295"/>
    </row>
    <row r="45" spans="1:20" ht="13.5" x14ac:dyDescent="0.2">
      <c r="A45" s="300"/>
      <c r="B45" s="308"/>
      <c r="C45" s="311" t="s">
        <v>144</v>
      </c>
      <c r="D45" s="443">
        <v>6.6100000000000006E-2</v>
      </c>
      <c r="E45" s="369">
        <v>5.7799999999999997E-2</v>
      </c>
      <c r="F45" s="369">
        <v>7.6399999999999996E-2</v>
      </c>
      <c r="G45" s="369">
        <v>9.0999999999999998E-2</v>
      </c>
      <c r="H45" s="443">
        <v>9.1300000000000006E-2</v>
      </c>
      <c r="I45" s="369">
        <v>5.8799999999999998E-2</v>
      </c>
      <c r="J45" s="369">
        <v>4.5400000000000003E-2</v>
      </c>
      <c r="K45" s="386">
        <v>8.6499999999999994E-2</v>
      </c>
      <c r="L45" s="294"/>
      <c r="M45" s="295"/>
      <c r="N45" s="295"/>
      <c r="O45" s="295"/>
      <c r="P45" s="294"/>
      <c r="Q45" s="295"/>
      <c r="R45" s="295"/>
      <c r="S45" s="295"/>
      <c r="T45" s="295"/>
    </row>
    <row r="46" spans="1:20" ht="13.5" x14ac:dyDescent="0.2">
      <c r="A46" s="300"/>
      <c r="B46" s="308"/>
      <c r="C46" s="311" t="s">
        <v>145</v>
      </c>
      <c r="D46" s="443">
        <v>3.7900000000000003E-2</v>
      </c>
      <c r="E46" s="369">
        <v>5.9400000000000001E-2</v>
      </c>
      <c r="F46" s="369">
        <v>1.2999999999999999E-2</v>
      </c>
      <c r="G46" s="369">
        <v>1.24E-2</v>
      </c>
      <c r="H46" s="443">
        <v>3.95E-2</v>
      </c>
      <c r="I46" s="369">
        <v>8.9399999999999993E-2</v>
      </c>
      <c r="J46" s="369">
        <v>6.9800000000000001E-2</v>
      </c>
      <c r="K46" s="386">
        <v>4.19E-2</v>
      </c>
      <c r="L46" s="294"/>
      <c r="M46" s="295"/>
      <c r="N46" s="295"/>
      <c r="O46" s="295"/>
      <c r="P46" s="294"/>
      <c r="Q46" s="295"/>
      <c r="R46" s="295"/>
      <c r="S46" s="295"/>
      <c r="T46" s="295"/>
    </row>
    <row r="47" spans="1:20" ht="13.5" x14ac:dyDescent="0.2">
      <c r="A47" s="300"/>
      <c r="B47" s="308"/>
      <c r="C47" s="311" t="s">
        <v>146</v>
      </c>
      <c r="D47" s="443">
        <v>0.13189999999999999</v>
      </c>
      <c r="E47" s="369">
        <v>0.17119999999999999</v>
      </c>
      <c r="F47" s="369">
        <v>8.6800000000000002E-2</v>
      </c>
      <c r="G47" s="369">
        <v>8.9300000000000004E-2</v>
      </c>
      <c r="H47" s="443">
        <v>0.15379999999999999</v>
      </c>
      <c r="I47" s="369">
        <v>0.23</v>
      </c>
      <c r="J47" s="369">
        <v>0.18579999999999999</v>
      </c>
      <c r="K47" s="386">
        <v>0.17</v>
      </c>
      <c r="L47" s="294"/>
      <c r="M47" s="295"/>
      <c r="N47" s="295"/>
      <c r="O47" s="295"/>
      <c r="P47" s="294"/>
      <c r="Q47" s="295"/>
      <c r="R47" s="295"/>
      <c r="S47" s="295"/>
      <c r="T47" s="295"/>
    </row>
    <row r="48" spans="1:20" ht="13.5" x14ac:dyDescent="0.2">
      <c r="A48" s="300"/>
      <c r="B48" s="308"/>
      <c r="C48" s="311" t="s">
        <v>147</v>
      </c>
      <c r="D48" s="443">
        <v>0.21859999999999999</v>
      </c>
      <c r="E48" s="369">
        <v>0.14330000000000001</v>
      </c>
      <c r="F48" s="369">
        <v>0.34639999999999999</v>
      </c>
      <c r="G48" s="369">
        <v>0.31309999999999999</v>
      </c>
      <c r="H48" s="443">
        <v>0.1903</v>
      </c>
      <c r="I48" s="369">
        <v>6.8699999999999997E-2</v>
      </c>
      <c r="J48" s="369">
        <v>0.11219999999999999</v>
      </c>
      <c r="K48" s="386">
        <v>0.1741</v>
      </c>
      <c r="L48" s="294"/>
      <c r="M48" s="295"/>
      <c r="N48" s="295"/>
      <c r="O48" s="295"/>
      <c r="P48" s="294"/>
      <c r="Q48" s="295"/>
      <c r="R48" s="295"/>
      <c r="S48" s="295"/>
      <c r="T48" s="295"/>
    </row>
    <row r="49" spans="1:20" ht="13.5" x14ac:dyDescent="0.2">
      <c r="A49" s="300"/>
      <c r="B49" s="353"/>
      <c r="C49" s="349" t="s">
        <v>148</v>
      </c>
      <c r="D49" s="458">
        <v>0.17599999999999999</v>
      </c>
      <c r="E49" s="457">
        <v>0.13850000000000001</v>
      </c>
      <c r="F49" s="457">
        <v>0.104</v>
      </c>
      <c r="G49" s="457">
        <v>0.13300000000000001</v>
      </c>
      <c r="H49" s="458">
        <v>0.12889999999999999</v>
      </c>
      <c r="I49" s="457">
        <v>8.5999999999999993E-2</v>
      </c>
      <c r="J49" s="457">
        <v>0.1711</v>
      </c>
      <c r="K49" s="459">
        <v>0.1522</v>
      </c>
      <c r="L49" s="294"/>
      <c r="M49" s="295"/>
      <c r="N49" s="295"/>
      <c r="O49" s="295"/>
      <c r="P49" s="294"/>
      <c r="Q49" s="295"/>
      <c r="R49" s="295"/>
      <c r="S49" s="295"/>
      <c r="T49" s="295"/>
    </row>
    <row r="50" spans="1:20" ht="13.5" x14ac:dyDescent="0.2">
      <c r="A50" s="295"/>
      <c r="B50" s="345"/>
      <c r="C50" s="345"/>
      <c r="D50" s="472">
        <f t="shared" ref="D50:K50" si="0">SUM(D44:D49)</f>
        <v>0.67080000000000006</v>
      </c>
      <c r="E50" s="472">
        <f t="shared" si="0"/>
        <v>0.62769999999999992</v>
      </c>
      <c r="F50" s="472">
        <f t="shared" si="0"/>
        <v>0.64449999999999996</v>
      </c>
      <c r="G50" s="472">
        <f t="shared" si="0"/>
        <v>0.66080000000000005</v>
      </c>
      <c r="H50" s="472">
        <f t="shared" si="0"/>
        <v>0.62290000000000001</v>
      </c>
      <c r="I50" s="472">
        <f t="shared" si="0"/>
        <v>0.55169999999999997</v>
      </c>
      <c r="J50" s="472">
        <f t="shared" si="0"/>
        <v>0.60270000000000001</v>
      </c>
      <c r="K50" s="472">
        <f t="shared" si="0"/>
        <v>0.64229999999999998</v>
      </c>
      <c r="L50" s="295"/>
      <c r="M50" s="295"/>
      <c r="N50" s="295"/>
      <c r="O50" s="295"/>
      <c r="P50" s="295"/>
      <c r="Q50" s="295"/>
      <c r="R50" s="295"/>
      <c r="S50" s="295"/>
      <c r="T50" s="295"/>
    </row>
    <row r="51" spans="1:20" ht="13.5" x14ac:dyDescent="0.2">
      <c r="A51" s="295"/>
      <c r="B51" s="295"/>
      <c r="C51" s="295"/>
      <c r="D51" s="295"/>
      <c r="E51" s="295"/>
      <c r="F51" s="295"/>
      <c r="G51" s="295"/>
      <c r="H51" s="295"/>
      <c r="I51" s="295"/>
      <c r="J51" s="295"/>
      <c r="K51" s="295"/>
      <c r="L51" s="295"/>
      <c r="M51" s="295"/>
      <c r="N51" s="295"/>
      <c r="O51" s="295"/>
      <c r="P51" s="295"/>
      <c r="Q51" s="295"/>
      <c r="R51" s="295"/>
      <c r="S51" s="295"/>
      <c r="T51" s="295"/>
    </row>
    <row r="52" spans="1:20" ht="13.5" x14ac:dyDescent="0.2">
      <c r="A52" s="295"/>
      <c r="B52" s="295"/>
      <c r="C52" s="295"/>
      <c r="D52" s="295"/>
      <c r="E52" s="295"/>
      <c r="F52" s="295"/>
      <c r="G52" s="295"/>
      <c r="H52" s="295"/>
      <c r="I52" s="295"/>
      <c r="J52" s="295"/>
      <c r="K52" s="295"/>
      <c r="L52" s="295"/>
      <c r="M52" s="295"/>
      <c r="N52" s="295"/>
      <c r="O52" s="295"/>
      <c r="P52" s="295"/>
      <c r="Q52" s="295"/>
      <c r="R52" s="295"/>
      <c r="S52" s="295"/>
      <c r="T52" s="295"/>
    </row>
    <row r="53" spans="1:20" ht="13.5" x14ac:dyDescent="0.2">
      <c r="A53" s="295"/>
      <c r="B53" s="295"/>
      <c r="C53" s="295"/>
      <c r="D53" s="295"/>
      <c r="E53" s="295"/>
      <c r="F53" s="295"/>
      <c r="G53" s="295"/>
      <c r="H53" s="295"/>
      <c r="I53" s="295"/>
      <c r="J53" s="295"/>
      <c r="K53" s="295"/>
      <c r="L53" s="295"/>
      <c r="M53" s="295"/>
      <c r="N53" s="295"/>
      <c r="O53" s="295"/>
      <c r="P53" s="295"/>
      <c r="Q53" s="295"/>
      <c r="R53" s="295"/>
      <c r="S53" s="295"/>
      <c r="T53" s="295"/>
    </row>
    <row r="54" spans="1:20" ht="13.5" x14ac:dyDescent="0.2">
      <c r="A54" s="295"/>
      <c r="B54" s="295"/>
      <c r="C54" s="295"/>
      <c r="D54" s="295"/>
      <c r="E54" s="295"/>
      <c r="F54" s="295"/>
      <c r="G54" s="295"/>
      <c r="H54" s="295"/>
      <c r="I54" s="295"/>
      <c r="J54" s="295"/>
      <c r="K54" s="295"/>
      <c r="L54" s="295"/>
      <c r="M54" s="295"/>
      <c r="N54" s="295"/>
      <c r="O54" s="295"/>
      <c r="P54" s="295"/>
      <c r="Q54" s="295"/>
      <c r="R54" s="295"/>
      <c r="S54" s="295"/>
      <c r="T54" s="295"/>
    </row>
    <row r="55" spans="1:20" ht="13.5" x14ac:dyDescent="0.2">
      <c r="A55" s="295"/>
      <c r="B55" s="295"/>
      <c r="C55" s="295"/>
      <c r="D55" s="295"/>
      <c r="E55" s="295"/>
      <c r="F55" s="295"/>
      <c r="G55" s="295"/>
      <c r="H55" s="295"/>
      <c r="I55" s="295"/>
      <c r="J55" s="295"/>
      <c r="K55" s="295"/>
      <c r="L55" s="295"/>
      <c r="M55" s="295"/>
      <c r="N55" s="295"/>
      <c r="O55" s="295"/>
      <c r="P55" s="295"/>
      <c r="Q55" s="295"/>
      <c r="R55" s="295"/>
      <c r="S55" s="295"/>
      <c r="T55" s="295"/>
    </row>
    <row r="56" spans="1:20" ht="13.5" x14ac:dyDescent="0.2">
      <c r="A56" s="295"/>
      <c r="B56" s="295"/>
      <c r="C56" s="295"/>
      <c r="D56" s="295"/>
      <c r="E56" s="295"/>
      <c r="F56" s="295"/>
      <c r="G56" s="295"/>
      <c r="H56" s="295"/>
      <c r="I56" s="295"/>
      <c r="J56" s="295"/>
      <c r="K56" s="295"/>
      <c r="L56" s="295"/>
      <c r="M56" s="295"/>
      <c r="N56" s="295"/>
      <c r="O56" s="295"/>
      <c r="P56" s="295"/>
      <c r="Q56" s="295"/>
      <c r="R56" s="295"/>
      <c r="S56" s="295"/>
      <c r="T56" s="295"/>
    </row>
    <row r="57" spans="1:20" ht="13.5" x14ac:dyDescent="0.2">
      <c r="A57" s="295"/>
      <c r="B57" s="295"/>
      <c r="C57" s="295"/>
      <c r="D57" s="295"/>
      <c r="E57" s="295"/>
      <c r="F57" s="295"/>
      <c r="G57" s="295"/>
      <c r="H57" s="295"/>
      <c r="I57" s="295"/>
      <c r="J57" s="295"/>
      <c r="K57" s="295"/>
      <c r="L57" s="295"/>
      <c r="M57" s="295"/>
      <c r="N57" s="295"/>
      <c r="O57" s="295"/>
      <c r="P57" s="295"/>
      <c r="Q57" s="295"/>
      <c r="R57" s="295"/>
      <c r="S57" s="295"/>
      <c r="T57" s="295"/>
    </row>
    <row r="58" spans="1:20" ht="13.5" x14ac:dyDescent="0.2">
      <c r="A58" s="295"/>
      <c r="B58" s="295"/>
      <c r="C58" s="295"/>
      <c r="D58" s="295"/>
      <c r="E58" s="295"/>
      <c r="F58" s="295"/>
      <c r="G58" s="295"/>
      <c r="H58" s="295"/>
      <c r="I58" s="295"/>
      <c r="J58" s="295"/>
      <c r="K58" s="295"/>
      <c r="L58" s="295"/>
      <c r="M58" s="295"/>
      <c r="N58" s="295"/>
      <c r="O58" s="295"/>
      <c r="P58" s="295"/>
      <c r="Q58" s="295"/>
      <c r="R58" s="295"/>
      <c r="S58" s="295"/>
      <c r="T58" s="295"/>
    </row>
    <row r="59" spans="1:20" ht="13.5" x14ac:dyDescent="0.2">
      <c r="A59" s="295"/>
      <c r="B59" s="295"/>
      <c r="C59" s="295"/>
      <c r="D59" s="295"/>
      <c r="E59" s="295"/>
      <c r="F59" s="295"/>
      <c r="G59" s="295"/>
      <c r="H59" s="295"/>
      <c r="I59" s="295"/>
      <c r="J59" s="295"/>
      <c r="K59" s="295"/>
      <c r="L59" s="295"/>
      <c r="M59" s="295"/>
      <c r="N59" s="295"/>
      <c r="O59" s="295"/>
      <c r="P59" s="295"/>
      <c r="Q59" s="295"/>
      <c r="R59" s="295"/>
      <c r="S59" s="295"/>
      <c r="T59" s="295"/>
    </row>
    <row r="60" spans="1:20" ht="13.5" x14ac:dyDescent="0.2">
      <c r="A60" s="295"/>
      <c r="B60" s="295"/>
      <c r="C60" s="295"/>
      <c r="D60" s="295"/>
      <c r="E60" s="295"/>
      <c r="F60" s="295"/>
      <c r="G60" s="295"/>
      <c r="H60" s="295"/>
      <c r="I60" s="295"/>
      <c r="J60" s="295"/>
      <c r="K60" s="295"/>
      <c r="L60" s="295"/>
      <c r="M60" s="295"/>
      <c r="N60" s="295"/>
      <c r="O60" s="295"/>
      <c r="P60" s="295"/>
      <c r="Q60" s="295"/>
      <c r="R60" s="295"/>
      <c r="S60" s="295"/>
      <c r="T60" s="295"/>
    </row>
    <row r="61" spans="1:20" ht="13.5" x14ac:dyDescent="0.2">
      <c r="A61" s="295"/>
      <c r="B61" s="295"/>
      <c r="C61" s="295"/>
      <c r="D61" s="295"/>
      <c r="E61" s="295"/>
      <c r="F61" s="295"/>
      <c r="G61" s="295"/>
      <c r="H61" s="295"/>
      <c r="I61" s="295"/>
      <c r="J61" s="295"/>
      <c r="K61" s="295"/>
      <c r="L61" s="295"/>
      <c r="M61" s="295"/>
      <c r="N61" s="295"/>
      <c r="O61" s="295"/>
      <c r="P61" s="295"/>
      <c r="Q61" s="295"/>
      <c r="R61" s="295"/>
      <c r="S61" s="295"/>
      <c r="T61" s="295"/>
    </row>
    <row r="62" spans="1:20" ht="13.5" x14ac:dyDescent="0.2">
      <c r="A62" s="295"/>
      <c r="B62" s="295"/>
      <c r="C62" s="295"/>
      <c r="D62" s="295"/>
      <c r="E62" s="295"/>
      <c r="F62" s="295"/>
      <c r="G62" s="295"/>
      <c r="H62" s="295"/>
      <c r="I62" s="295"/>
      <c r="J62" s="295"/>
      <c r="K62" s="295"/>
      <c r="L62" s="295"/>
      <c r="M62" s="295"/>
      <c r="N62" s="295"/>
      <c r="O62" s="295"/>
      <c r="P62" s="295"/>
      <c r="Q62" s="295"/>
      <c r="R62" s="295"/>
      <c r="S62" s="295"/>
      <c r="T62" s="295"/>
    </row>
    <row r="63" spans="1:20" ht="13.5" x14ac:dyDescent="0.2">
      <c r="A63" s="295"/>
      <c r="B63" s="295"/>
      <c r="C63" s="295"/>
      <c r="D63" s="295"/>
      <c r="E63" s="295"/>
      <c r="F63" s="295"/>
      <c r="G63" s="295"/>
      <c r="H63" s="295"/>
      <c r="I63" s="295"/>
      <c r="J63" s="295"/>
      <c r="K63" s="295"/>
      <c r="L63" s="295"/>
      <c r="M63" s="295"/>
      <c r="N63" s="295"/>
      <c r="O63" s="295"/>
      <c r="P63" s="295"/>
      <c r="Q63" s="295"/>
      <c r="R63" s="295"/>
      <c r="S63" s="295"/>
      <c r="T63" s="295"/>
    </row>
    <row r="64" spans="1:20" ht="13.5" x14ac:dyDescent="0.2">
      <c r="A64" s="295"/>
      <c r="B64" s="295"/>
      <c r="C64" s="295"/>
      <c r="D64" s="295"/>
      <c r="E64" s="295"/>
      <c r="F64" s="295"/>
      <c r="G64" s="295"/>
      <c r="H64" s="295"/>
      <c r="I64" s="295"/>
      <c r="J64" s="295"/>
      <c r="K64" s="295"/>
      <c r="L64" s="295"/>
      <c r="M64" s="295"/>
      <c r="N64" s="295"/>
      <c r="O64" s="295"/>
      <c r="P64" s="295"/>
      <c r="Q64" s="295"/>
      <c r="R64" s="295"/>
      <c r="S64" s="295"/>
      <c r="T64" s="295"/>
    </row>
    <row r="65" spans="1:20" ht="13.5" x14ac:dyDescent="0.2">
      <c r="A65" s="295"/>
      <c r="B65" s="295"/>
      <c r="C65" s="295"/>
      <c r="D65" s="295"/>
      <c r="E65" s="295"/>
      <c r="F65" s="295"/>
      <c r="G65" s="295"/>
      <c r="H65" s="295"/>
      <c r="I65" s="295"/>
      <c r="J65" s="295"/>
      <c r="K65" s="295"/>
      <c r="L65" s="295"/>
      <c r="M65" s="295"/>
      <c r="N65" s="295"/>
      <c r="O65" s="295"/>
      <c r="P65" s="295"/>
      <c r="Q65" s="295"/>
      <c r="R65" s="295"/>
      <c r="S65" s="295"/>
      <c r="T65" s="295"/>
    </row>
    <row r="66" spans="1:20" ht="13.5" x14ac:dyDescent="0.2">
      <c r="A66" s="295"/>
      <c r="B66" s="295"/>
      <c r="C66" s="295"/>
      <c r="D66" s="295"/>
      <c r="E66" s="295"/>
      <c r="F66" s="295"/>
      <c r="G66" s="295"/>
      <c r="H66" s="295"/>
      <c r="I66" s="295"/>
      <c r="J66" s="295"/>
      <c r="K66" s="295"/>
      <c r="L66" s="295"/>
      <c r="M66" s="295"/>
      <c r="N66" s="295"/>
      <c r="O66" s="295"/>
      <c r="P66" s="295"/>
      <c r="Q66" s="295"/>
      <c r="R66" s="295"/>
      <c r="S66" s="295"/>
      <c r="T66" s="295"/>
    </row>
    <row r="67" spans="1:20" ht="13.5" x14ac:dyDescent="0.2">
      <c r="A67" s="295"/>
      <c r="B67" s="295"/>
      <c r="C67" s="295"/>
      <c r="D67" s="295"/>
      <c r="E67" s="295"/>
      <c r="F67" s="295"/>
      <c r="G67" s="295"/>
      <c r="H67" s="295"/>
      <c r="I67" s="295"/>
      <c r="J67" s="295"/>
      <c r="K67" s="295"/>
      <c r="L67" s="295"/>
      <c r="M67" s="295"/>
      <c r="N67" s="295"/>
      <c r="O67" s="295"/>
      <c r="P67" s="295"/>
      <c r="Q67" s="295"/>
      <c r="R67" s="295"/>
      <c r="S67" s="295"/>
      <c r="T67" s="295"/>
    </row>
    <row r="68" spans="1:20" ht="13.5" x14ac:dyDescent="0.2">
      <c r="A68" s="295"/>
      <c r="B68" s="295"/>
      <c r="C68" s="295"/>
      <c r="D68" s="295"/>
      <c r="E68" s="295"/>
      <c r="F68" s="295"/>
      <c r="G68" s="295"/>
      <c r="H68" s="295"/>
      <c r="I68" s="295"/>
      <c r="J68" s="295"/>
      <c r="K68" s="295"/>
      <c r="L68" s="295"/>
      <c r="M68" s="295"/>
      <c r="N68" s="295"/>
      <c r="O68" s="295"/>
      <c r="P68" s="295"/>
      <c r="Q68" s="295"/>
      <c r="R68" s="295"/>
      <c r="S68" s="295"/>
      <c r="T68" s="295"/>
    </row>
    <row r="69" spans="1:20" ht="13.5" x14ac:dyDescent="0.2">
      <c r="A69" s="295"/>
      <c r="B69" s="295"/>
      <c r="C69" s="295"/>
      <c r="D69" s="295"/>
      <c r="E69" s="295"/>
      <c r="F69" s="295"/>
      <c r="G69" s="295"/>
      <c r="H69" s="295"/>
      <c r="I69" s="295"/>
      <c r="J69" s="295"/>
      <c r="K69" s="295"/>
      <c r="L69" s="295"/>
      <c r="M69" s="295"/>
      <c r="N69" s="295"/>
      <c r="O69" s="295"/>
      <c r="P69" s="295"/>
      <c r="Q69" s="295"/>
      <c r="R69" s="295"/>
      <c r="S69" s="295"/>
      <c r="T69" s="295"/>
    </row>
    <row r="70" spans="1:20" ht="13.5" x14ac:dyDescent="0.2">
      <c r="A70" s="295"/>
      <c r="B70" s="295"/>
      <c r="C70" s="295"/>
      <c r="D70" s="295"/>
      <c r="E70" s="295"/>
      <c r="F70" s="295"/>
      <c r="G70" s="295"/>
      <c r="H70" s="295"/>
      <c r="I70" s="295"/>
      <c r="J70" s="295"/>
      <c r="K70" s="295"/>
      <c r="L70" s="295"/>
      <c r="M70" s="295"/>
      <c r="N70" s="295"/>
      <c r="O70" s="295"/>
      <c r="P70" s="295"/>
      <c r="Q70" s="295"/>
      <c r="R70" s="295"/>
      <c r="S70" s="295"/>
      <c r="T70" s="295"/>
    </row>
    <row r="71" spans="1:20" ht="13.5" x14ac:dyDescent="0.2">
      <c r="A71" s="295"/>
      <c r="B71" s="295"/>
      <c r="C71" s="295"/>
      <c r="D71" s="295"/>
      <c r="E71" s="295"/>
      <c r="F71" s="295"/>
      <c r="G71" s="295"/>
      <c r="H71" s="295"/>
      <c r="I71" s="295"/>
      <c r="J71" s="295"/>
      <c r="K71" s="295"/>
      <c r="L71" s="295"/>
      <c r="M71" s="295"/>
      <c r="N71" s="295"/>
      <c r="O71" s="295"/>
      <c r="P71" s="295"/>
      <c r="Q71" s="295"/>
      <c r="R71" s="295"/>
      <c r="S71" s="295"/>
      <c r="T71" s="295"/>
    </row>
    <row r="72" spans="1:20" ht="13.5" x14ac:dyDescent="0.2">
      <c r="A72" s="295"/>
      <c r="B72" s="295"/>
      <c r="C72" s="295"/>
      <c r="D72" s="295"/>
      <c r="E72" s="295"/>
      <c r="F72" s="295"/>
      <c r="G72" s="295"/>
      <c r="H72" s="295"/>
      <c r="I72" s="295"/>
      <c r="J72" s="295"/>
      <c r="K72" s="295"/>
      <c r="L72" s="295"/>
      <c r="M72" s="295"/>
      <c r="N72" s="295"/>
      <c r="O72" s="295"/>
      <c r="P72" s="295"/>
      <c r="Q72" s="295"/>
      <c r="R72" s="295"/>
      <c r="S72" s="295"/>
      <c r="T72" s="295"/>
    </row>
    <row r="73" spans="1:20" ht="13.5" x14ac:dyDescent="0.2">
      <c r="A73" s="295"/>
      <c r="B73" s="295"/>
      <c r="C73" s="295"/>
      <c r="D73" s="295"/>
      <c r="E73" s="295"/>
      <c r="F73" s="295"/>
      <c r="G73" s="295"/>
      <c r="H73" s="295"/>
      <c r="I73" s="295"/>
      <c r="J73" s="295"/>
      <c r="K73" s="295"/>
      <c r="L73" s="295"/>
      <c r="M73" s="295"/>
      <c r="N73" s="295"/>
      <c r="O73" s="295"/>
      <c r="P73" s="295"/>
      <c r="Q73" s="295"/>
      <c r="R73" s="295"/>
      <c r="S73" s="295"/>
      <c r="T73" s="295"/>
    </row>
    <row r="74" spans="1:20" ht="13.5" x14ac:dyDescent="0.2">
      <c r="A74" s="295"/>
      <c r="B74" s="295"/>
      <c r="C74" s="295"/>
      <c r="D74" s="295"/>
      <c r="E74" s="295"/>
      <c r="F74" s="295"/>
      <c r="G74" s="295"/>
      <c r="H74" s="295"/>
      <c r="I74" s="295"/>
      <c r="J74" s="295"/>
      <c r="K74" s="295"/>
      <c r="L74" s="295"/>
      <c r="M74" s="295"/>
      <c r="N74" s="295"/>
      <c r="O74" s="295"/>
      <c r="P74" s="295"/>
      <c r="Q74" s="295"/>
      <c r="R74" s="295"/>
      <c r="S74" s="295"/>
      <c r="T74" s="295"/>
    </row>
    <row r="75" spans="1:20" ht="13.5" x14ac:dyDescent="0.2">
      <c r="A75" s="295"/>
      <c r="B75" s="295"/>
      <c r="C75" s="295"/>
      <c r="D75" s="295"/>
      <c r="E75" s="295"/>
      <c r="F75" s="295"/>
      <c r="G75" s="295"/>
      <c r="H75" s="295"/>
      <c r="I75" s="295"/>
      <c r="J75" s="295"/>
      <c r="K75" s="295"/>
      <c r="L75" s="295"/>
      <c r="M75" s="295"/>
      <c r="N75" s="295"/>
      <c r="O75" s="295"/>
      <c r="P75" s="295"/>
      <c r="Q75" s="295"/>
      <c r="R75" s="295"/>
      <c r="S75" s="295"/>
      <c r="T75" s="295"/>
    </row>
    <row r="76" spans="1:20" ht="13.5" x14ac:dyDescent="0.2">
      <c r="A76" s="295"/>
      <c r="B76" s="295"/>
      <c r="C76" s="295"/>
      <c r="D76" s="295"/>
      <c r="E76" s="295"/>
      <c r="F76" s="295"/>
      <c r="G76" s="295"/>
      <c r="H76" s="295"/>
      <c r="I76" s="295"/>
      <c r="J76" s="295"/>
      <c r="K76" s="295"/>
      <c r="L76" s="295"/>
      <c r="M76" s="295"/>
      <c r="N76" s="295"/>
      <c r="O76" s="295"/>
      <c r="P76" s="295"/>
      <c r="Q76" s="295"/>
      <c r="R76" s="295"/>
      <c r="S76" s="295"/>
      <c r="T76" s="295"/>
    </row>
    <row r="77" spans="1:20" ht="13.5" x14ac:dyDescent="0.2">
      <c r="A77" s="295"/>
      <c r="B77" s="295"/>
      <c r="C77" s="295"/>
      <c r="D77" s="295"/>
      <c r="E77" s="295"/>
      <c r="F77" s="295"/>
      <c r="G77" s="295"/>
      <c r="H77" s="295"/>
      <c r="I77" s="295"/>
      <c r="J77" s="295"/>
      <c r="K77" s="295"/>
      <c r="L77" s="295"/>
      <c r="M77" s="295"/>
      <c r="N77" s="295"/>
      <c r="O77" s="295"/>
      <c r="P77" s="295"/>
      <c r="Q77" s="295"/>
      <c r="R77" s="295"/>
      <c r="S77" s="295"/>
      <c r="T77" s="295"/>
    </row>
    <row r="78" spans="1:20" ht="13.5" x14ac:dyDescent="0.2">
      <c r="A78" s="295"/>
      <c r="B78" s="295"/>
      <c r="C78" s="295"/>
      <c r="D78" s="295"/>
      <c r="E78" s="295"/>
      <c r="F78" s="295"/>
      <c r="G78" s="295"/>
      <c r="H78" s="295"/>
      <c r="I78" s="295"/>
      <c r="J78" s="295"/>
      <c r="K78" s="295"/>
      <c r="L78" s="295"/>
      <c r="M78" s="295"/>
      <c r="N78" s="295"/>
      <c r="O78" s="295"/>
      <c r="P78" s="295"/>
      <c r="Q78" s="295"/>
      <c r="R78" s="295"/>
      <c r="S78" s="295"/>
      <c r="T78" s="295"/>
    </row>
    <row r="79" spans="1:20" ht="13.5" x14ac:dyDescent="0.2">
      <c r="A79" s="295"/>
      <c r="B79" s="295"/>
      <c r="C79" s="295"/>
      <c r="D79" s="295"/>
      <c r="E79" s="295"/>
      <c r="F79" s="295"/>
      <c r="G79" s="295"/>
      <c r="H79" s="295"/>
      <c r="I79" s="295"/>
      <c r="J79" s="295"/>
      <c r="K79" s="295"/>
      <c r="L79" s="295"/>
      <c r="M79" s="295"/>
      <c r="N79" s="295"/>
      <c r="O79" s="295"/>
      <c r="P79" s="295"/>
      <c r="Q79" s="295"/>
      <c r="R79" s="295"/>
      <c r="S79" s="295"/>
      <c r="T79" s="295"/>
    </row>
    <row r="80" spans="1:20" ht="13.5" x14ac:dyDescent="0.2">
      <c r="A80" s="295"/>
      <c r="B80" s="295"/>
      <c r="C80" s="295"/>
      <c r="D80" s="295"/>
      <c r="E80" s="295"/>
      <c r="F80" s="295"/>
      <c r="G80" s="295"/>
      <c r="H80" s="295"/>
      <c r="I80" s="295"/>
      <c r="J80" s="295"/>
      <c r="K80" s="295"/>
      <c r="L80" s="295"/>
      <c r="M80" s="295"/>
      <c r="N80" s="295"/>
      <c r="O80" s="295"/>
      <c r="P80" s="295"/>
      <c r="Q80" s="295"/>
      <c r="R80" s="295"/>
      <c r="S80" s="295"/>
      <c r="T80" s="295"/>
    </row>
    <row r="81" spans="1:20" ht="13.5" x14ac:dyDescent="0.2">
      <c r="A81" s="295"/>
      <c r="B81" s="295"/>
      <c r="C81" s="295"/>
      <c r="D81" s="295"/>
      <c r="E81" s="295"/>
      <c r="F81" s="295"/>
      <c r="G81" s="295"/>
      <c r="H81" s="295"/>
      <c r="I81" s="295"/>
      <c r="J81" s="295"/>
      <c r="K81" s="295"/>
      <c r="L81" s="295"/>
      <c r="M81" s="295"/>
      <c r="N81" s="295"/>
      <c r="O81" s="295"/>
      <c r="P81" s="295"/>
      <c r="Q81" s="295"/>
      <c r="R81" s="295"/>
      <c r="S81" s="295"/>
      <c r="T81" s="295"/>
    </row>
    <row r="82" spans="1:20" ht="13.5" x14ac:dyDescent="0.2">
      <c r="A82" s="295"/>
      <c r="B82" s="295"/>
      <c r="C82" s="295"/>
      <c r="D82" s="295"/>
      <c r="E82" s="295"/>
      <c r="F82" s="295"/>
      <c r="G82" s="295"/>
      <c r="H82" s="295"/>
      <c r="I82" s="295"/>
      <c r="J82" s="295"/>
      <c r="K82" s="295"/>
      <c r="L82" s="295"/>
      <c r="M82" s="295"/>
      <c r="N82" s="295"/>
      <c r="O82" s="295"/>
      <c r="P82" s="295"/>
      <c r="Q82" s="295"/>
      <c r="R82" s="295"/>
      <c r="S82" s="295"/>
      <c r="T82" s="295"/>
    </row>
    <row r="83" spans="1:20" ht="13.5" x14ac:dyDescent="0.2">
      <c r="A83" s="295"/>
      <c r="B83" s="295"/>
      <c r="C83" s="295"/>
      <c r="D83" s="295"/>
      <c r="E83" s="295"/>
      <c r="F83" s="295"/>
      <c r="G83" s="295"/>
      <c r="H83" s="295"/>
      <c r="I83" s="295"/>
      <c r="J83" s="295"/>
      <c r="K83" s="295"/>
      <c r="L83" s="295"/>
      <c r="M83" s="295"/>
      <c r="N83" s="295"/>
      <c r="O83" s="295"/>
      <c r="P83" s="295"/>
      <c r="Q83" s="295"/>
      <c r="R83" s="295"/>
      <c r="S83" s="295"/>
      <c r="T83" s="295"/>
    </row>
    <row r="84" spans="1:20" ht="13.5" x14ac:dyDescent="0.2">
      <c r="A84" s="295"/>
      <c r="B84" s="295"/>
      <c r="C84" s="295"/>
      <c r="D84" s="295"/>
      <c r="E84" s="295"/>
      <c r="F84" s="295"/>
      <c r="G84" s="295"/>
      <c r="H84" s="295"/>
      <c r="I84" s="295"/>
      <c r="J84" s="295"/>
      <c r="K84" s="295"/>
      <c r="L84" s="295"/>
      <c r="M84" s="295"/>
      <c r="N84" s="295"/>
      <c r="O84" s="295"/>
      <c r="P84" s="295"/>
      <c r="Q84" s="295"/>
      <c r="R84" s="295"/>
      <c r="S84" s="295"/>
      <c r="T84" s="295"/>
    </row>
    <row r="85" spans="1:20" ht="13.5" x14ac:dyDescent="0.2">
      <c r="A85" s="295"/>
      <c r="B85" s="295"/>
      <c r="C85" s="295"/>
      <c r="D85" s="295"/>
      <c r="E85" s="295"/>
      <c r="F85" s="295"/>
      <c r="G85" s="295"/>
      <c r="H85" s="295"/>
      <c r="I85" s="295"/>
      <c r="J85" s="295"/>
      <c r="K85" s="295"/>
      <c r="L85" s="295"/>
      <c r="M85" s="295"/>
      <c r="N85" s="295"/>
      <c r="O85" s="295"/>
      <c r="P85" s="295"/>
      <c r="Q85" s="295"/>
      <c r="R85" s="295"/>
      <c r="S85" s="295"/>
      <c r="T85" s="295"/>
    </row>
    <row r="86" spans="1:20" ht="13.5" x14ac:dyDescent="0.2">
      <c r="A86" s="295"/>
      <c r="B86" s="295"/>
      <c r="C86" s="295"/>
      <c r="D86" s="295"/>
      <c r="E86" s="295"/>
      <c r="F86" s="295"/>
      <c r="G86" s="295"/>
      <c r="H86" s="295"/>
      <c r="I86" s="295"/>
      <c r="J86" s="295"/>
      <c r="K86" s="295"/>
      <c r="L86" s="295"/>
      <c r="M86" s="295"/>
      <c r="N86" s="295"/>
      <c r="O86" s="295"/>
      <c r="P86" s="295"/>
      <c r="Q86" s="295"/>
      <c r="R86" s="295"/>
      <c r="S86" s="295"/>
      <c r="T86" s="295"/>
    </row>
    <row r="87" spans="1:20" ht="13.5" x14ac:dyDescent="0.2">
      <c r="A87" s="295"/>
      <c r="B87" s="295"/>
      <c r="C87" s="295"/>
      <c r="D87" s="295"/>
      <c r="E87" s="295"/>
      <c r="F87" s="295"/>
      <c r="G87" s="295"/>
      <c r="H87" s="295"/>
      <c r="I87" s="295"/>
      <c r="J87" s="295"/>
      <c r="K87" s="295"/>
      <c r="L87" s="295"/>
      <c r="M87" s="295"/>
      <c r="N87" s="295"/>
      <c r="O87" s="295"/>
      <c r="P87" s="295"/>
      <c r="Q87" s="295"/>
      <c r="R87" s="295"/>
      <c r="S87" s="295"/>
      <c r="T87" s="295"/>
    </row>
    <row r="88" spans="1:20" ht="13.5" x14ac:dyDescent="0.2">
      <c r="A88" s="295"/>
      <c r="B88" s="295"/>
      <c r="C88" s="295"/>
      <c r="D88" s="295"/>
      <c r="E88" s="295"/>
      <c r="F88" s="295"/>
      <c r="G88" s="295"/>
      <c r="H88" s="295"/>
      <c r="I88" s="295"/>
      <c r="J88" s="295"/>
      <c r="K88" s="295"/>
      <c r="L88" s="295"/>
      <c r="M88" s="295"/>
      <c r="N88" s="295"/>
      <c r="O88" s="295"/>
      <c r="P88" s="295"/>
      <c r="Q88" s="295"/>
      <c r="R88" s="295"/>
      <c r="S88" s="295"/>
      <c r="T88" s="295"/>
    </row>
    <row r="89" spans="1:20" ht="13.5" x14ac:dyDescent="0.2">
      <c r="A89" s="295"/>
      <c r="B89" s="295"/>
      <c r="C89" s="295"/>
      <c r="D89" s="295"/>
      <c r="E89" s="295"/>
      <c r="F89" s="295"/>
      <c r="G89" s="295"/>
      <c r="H89" s="295"/>
      <c r="I89" s="295"/>
      <c r="J89" s="295"/>
      <c r="K89" s="295"/>
      <c r="L89" s="295"/>
      <c r="M89" s="295"/>
      <c r="N89" s="295"/>
      <c r="O89" s="295"/>
      <c r="P89" s="295"/>
      <c r="Q89" s="295"/>
      <c r="R89" s="295"/>
      <c r="S89" s="295"/>
      <c r="T89" s="295"/>
    </row>
    <row r="90" spans="1:20" ht="13.5" x14ac:dyDescent="0.2">
      <c r="A90" s="295"/>
      <c r="B90" s="295"/>
      <c r="C90" s="295"/>
      <c r="D90" s="295"/>
      <c r="E90" s="295"/>
      <c r="F90" s="295"/>
      <c r="G90" s="295"/>
      <c r="H90" s="295"/>
      <c r="I90" s="295"/>
      <c r="J90" s="295"/>
      <c r="K90" s="295"/>
      <c r="L90" s="295"/>
      <c r="M90" s="295"/>
      <c r="N90" s="295"/>
      <c r="O90" s="295"/>
      <c r="P90" s="295"/>
      <c r="Q90" s="295"/>
      <c r="R90" s="295"/>
      <c r="S90" s="295"/>
      <c r="T90" s="295"/>
    </row>
    <row r="91" spans="1:20" ht="13.5" x14ac:dyDescent="0.2">
      <c r="A91" s="295"/>
      <c r="B91" s="295"/>
      <c r="C91" s="295"/>
      <c r="D91" s="295"/>
      <c r="E91" s="295"/>
      <c r="F91" s="295"/>
      <c r="G91" s="295"/>
      <c r="H91" s="295"/>
      <c r="I91" s="295"/>
      <c r="J91" s="295"/>
      <c r="K91" s="295"/>
      <c r="L91" s="295"/>
      <c r="M91" s="295"/>
      <c r="N91" s="295"/>
      <c r="O91" s="295"/>
      <c r="P91" s="295"/>
      <c r="Q91" s="295"/>
      <c r="R91" s="295"/>
      <c r="S91" s="295"/>
      <c r="T91" s="295"/>
    </row>
    <row r="92" spans="1:20" ht="13.5" x14ac:dyDescent="0.2">
      <c r="A92" s="295"/>
      <c r="B92" s="295"/>
      <c r="C92" s="295"/>
      <c r="D92" s="295"/>
      <c r="E92" s="295"/>
      <c r="F92" s="295"/>
      <c r="G92" s="295"/>
      <c r="H92" s="295"/>
      <c r="I92" s="295"/>
      <c r="J92" s="295"/>
      <c r="K92" s="295"/>
      <c r="L92" s="295"/>
      <c r="M92" s="295"/>
      <c r="N92" s="295"/>
      <c r="O92" s="295"/>
      <c r="P92" s="295"/>
      <c r="Q92" s="295"/>
      <c r="R92" s="295"/>
      <c r="S92" s="295"/>
      <c r="T92" s="295"/>
    </row>
    <row r="93" spans="1:20" ht="13.5" x14ac:dyDescent="0.2">
      <c r="A93" s="295"/>
      <c r="B93" s="295"/>
      <c r="C93" s="295"/>
      <c r="D93" s="295"/>
      <c r="E93" s="295"/>
      <c r="F93" s="295"/>
      <c r="G93" s="295"/>
      <c r="H93" s="295"/>
      <c r="I93" s="295"/>
      <c r="J93" s="295"/>
      <c r="K93" s="295"/>
      <c r="L93" s="295"/>
      <c r="M93" s="295"/>
      <c r="N93" s="295"/>
      <c r="O93" s="295"/>
      <c r="P93" s="295"/>
      <c r="Q93" s="295"/>
      <c r="R93" s="295"/>
      <c r="S93" s="295"/>
      <c r="T93" s="295"/>
    </row>
    <row r="94" spans="1:20" ht="13.5" x14ac:dyDescent="0.2">
      <c r="A94" s="295"/>
      <c r="B94" s="295"/>
      <c r="C94" s="295"/>
      <c r="D94" s="295"/>
      <c r="E94" s="295"/>
      <c r="F94" s="295"/>
      <c r="G94" s="295"/>
      <c r="H94" s="295"/>
      <c r="I94" s="295"/>
      <c r="J94" s="295"/>
      <c r="K94" s="295"/>
      <c r="L94" s="295"/>
      <c r="M94" s="295"/>
      <c r="N94" s="295"/>
      <c r="O94" s="295"/>
      <c r="P94" s="295"/>
      <c r="Q94" s="295"/>
      <c r="R94" s="295"/>
      <c r="S94" s="295"/>
      <c r="T94" s="295"/>
    </row>
    <row r="95" spans="1:20" ht="13.5" x14ac:dyDescent="0.2">
      <c r="A95" s="295"/>
      <c r="B95" s="295"/>
      <c r="C95" s="295"/>
      <c r="D95" s="295"/>
      <c r="E95" s="295"/>
      <c r="F95" s="295"/>
      <c r="G95" s="295"/>
      <c r="H95" s="295"/>
      <c r="I95" s="295"/>
      <c r="J95" s="295"/>
      <c r="K95" s="295"/>
      <c r="L95" s="295"/>
      <c r="M95" s="295"/>
      <c r="N95" s="295"/>
      <c r="O95" s="295"/>
      <c r="P95" s="295"/>
      <c r="Q95" s="295"/>
      <c r="R95" s="295"/>
      <c r="S95" s="295"/>
      <c r="T95" s="295"/>
    </row>
    <row r="96" spans="1:20" ht="13.5" x14ac:dyDescent="0.2">
      <c r="A96" s="295"/>
      <c r="B96" s="295"/>
      <c r="C96" s="295"/>
      <c r="D96" s="295"/>
      <c r="E96" s="295"/>
      <c r="F96" s="295"/>
      <c r="G96" s="295"/>
      <c r="H96" s="295"/>
      <c r="I96" s="295"/>
      <c r="J96" s="295"/>
      <c r="K96" s="295"/>
      <c r="L96" s="295"/>
      <c r="M96" s="295"/>
      <c r="N96" s="295"/>
      <c r="O96" s="295"/>
      <c r="P96" s="295"/>
      <c r="Q96" s="295"/>
      <c r="R96" s="295"/>
      <c r="S96" s="295"/>
      <c r="T96" s="295"/>
    </row>
    <row r="97" spans="1:20" ht="13.5" x14ac:dyDescent="0.2">
      <c r="A97" s="295"/>
      <c r="B97" s="295"/>
      <c r="C97" s="295"/>
      <c r="D97" s="295"/>
      <c r="E97" s="295"/>
      <c r="F97" s="295"/>
      <c r="G97" s="295"/>
      <c r="H97" s="295"/>
      <c r="I97" s="295"/>
      <c r="J97" s="295"/>
      <c r="K97" s="295"/>
      <c r="L97" s="295"/>
      <c r="M97" s="295"/>
      <c r="N97" s="295"/>
      <c r="O97" s="295"/>
      <c r="P97" s="295"/>
      <c r="Q97" s="295"/>
      <c r="R97" s="295"/>
      <c r="S97" s="295"/>
      <c r="T97" s="295"/>
    </row>
    <row r="98" spans="1:20" ht="13.5" x14ac:dyDescent="0.2">
      <c r="A98" s="295"/>
      <c r="B98" s="295"/>
      <c r="C98" s="295"/>
      <c r="D98" s="295"/>
      <c r="E98" s="295"/>
      <c r="F98" s="295"/>
      <c r="G98" s="295"/>
      <c r="H98" s="295"/>
      <c r="I98" s="295"/>
      <c r="J98" s="295"/>
      <c r="K98" s="295"/>
      <c r="L98" s="295"/>
      <c r="M98" s="295"/>
      <c r="N98" s="295"/>
      <c r="O98" s="295"/>
      <c r="P98" s="295"/>
      <c r="Q98" s="295"/>
      <c r="R98" s="295"/>
      <c r="S98" s="295"/>
      <c r="T98" s="295"/>
    </row>
    <row r="99" spans="1:20" ht="13.5" x14ac:dyDescent="0.2">
      <c r="A99" s="295"/>
      <c r="B99" s="295"/>
      <c r="C99" s="295"/>
      <c r="D99" s="295"/>
      <c r="E99" s="295"/>
      <c r="F99" s="295"/>
      <c r="G99" s="295"/>
      <c r="H99" s="295"/>
      <c r="I99" s="295"/>
      <c r="J99" s="295"/>
      <c r="K99" s="295"/>
      <c r="L99" s="295"/>
      <c r="M99" s="295"/>
      <c r="N99" s="295"/>
      <c r="O99" s="295"/>
      <c r="P99" s="295"/>
      <c r="Q99" s="295"/>
      <c r="R99" s="295"/>
      <c r="S99" s="295"/>
      <c r="T99" s="295"/>
    </row>
    <row r="100" spans="1:20" ht="13.5" x14ac:dyDescent="0.2">
      <c r="A100" s="295"/>
      <c r="B100" s="295"/>
      <c r="C100" s="295"/>
      <c r="D100" s="295"/>
      <c r="E100" s="295"/>
      <c r="F100" s="295"/>
      <c r="G100" s="295"/>
      <c r="H100" s="295"/>
      <c r="I100" s="295"/>
      <c r="J100" s="295"/>
      <c r="K100" s="295"/>
      <c r="L100" s="295"/>
      <c r="M100" s="295"/>
      <c r="N100" s="295"/>
      <c r="O100" s="295"/>
      <c r="P100" s="295"/>
      <c r="Q100" s="295"/>
      <c r="R100" s="295"/>
      <c r="S100" s="295"/>
      <c r="T100" s="295"/>
    </row>
    <row r="101" spans="1:20" ht="13.5" x14ac:dyDescent="0.2">
      <c r="A101" s="295"/>
      <c r="B101" s="295"/>
      <c r="C101" s="295"/>
      <c r="D101" s="295"/>
      <c r="E101" s="295"/>
      <c r="F101" s="295"/>
      <c r="G101" s="295"/>
      <c r="H101" s="295"/>
      <c r="I101" s="295"/>
      <c r="J101" s="295"/>
      <c r="K101" s="295"/>
      <c r="L101" s="295"/>
      <c r="M101" s="295"/>
      <c r="N101" s="295"/>
      <c r="O101" s="295"/>
      <c r="P101" s="295"/>
      <c r="Q101" s="295"/>
      <c r="R101" s="295"/>
      <c r="S101" s="295"/>
      <c r="T101" s="295"/>
    </row>
    <row r="102" spans="1:20" ht="13.5" x14ac:dyDescent="0.2">
      <c r="A102" s="295"/>
      <c r="B102" s="295"/>
      <c r="C102" s="295"/>
      <c r="D102" s="295"/>
      <c r="E102" s="295"/>
      <c r="F102" s="295"/>
      <c r="G102" s="295"/>
      <c r="H102" s="295"/>
      <c r="I102" s="295"/>
      <c r="J102" s="295"/>
      <c r="K102" s="295"/>
      <c r="L102" s="295"/>
      <c r="M102" s="295"/>
      <c r="N102" s="295"/>
      <c r="O102" s="295"/>
      <c r="P102" s="295"/>
      <c r="Q102" s="295"/>
      <c r="R102" s="295"/>
      <c r="S102" s="295"/>
      <c r="T102" s="295"/>
    </row>
    <row r="103" spans="1:20" ht="13.5" x14ac:dyDescent="0.2">
      <c r="A103" s="295"/>
      <c r="B103" s="295"/>
      <c r="C103" s="295"/>
      <c r="D103" s="295"/>
      <c r="E103" s="295"/>
      <c r="F103" s="295"/>
      <c r="G103" s="295"/>
      <c r="H103" s="295"/>
      <c r="I103" s="295"/>
      <c r="J103" s="295"/>
      <c r="K103" s="295"/>
      <c r="L103" s="295"/>
      <c r="M103" s="295"/>
      <c r="N103" s="295"/>
      <c r="O103" s="295"/>
      <c r="P103" s="295"/>
      <c r="Q103" s="295"/>
      <c r="R103" s="295"/>
      <c r="S103" s="295"/>
      <c r="T103" s="295"/>
    </row>
    <row r="104" spans="1:20" ht="13.5" x14ac:dyDescent="0.2">
      <c r="A104" s="295"/>
      <c r="B104" s="295"/>
      <c r="C104" s="295"/>
      <c r="D104" s="295"/>
      <c r="E104" s="295"/>
      <c r="F104" s="295"/>
      <c r="G104" s="295"/>
      <c r="H104" s="295"/>
      <c r="I104" s="295"/>
      <c r="J104" s="295"/>
      <c r="K104" s="295"/>
      <c r="L104" s="295"/>
      <c r="M104" s="295"/>
      <c r="N104" s="295"/>
      <c r="O104" s="295"/>
      <c r="P104" s="295"/>
      <c r="Q104" s="295"/>
      <c r="R104" s="295"/>
      <c r="S104" s="295"/>
      <c r="T104" s="295"/>
    </row>
    <row r="105" spans="1:20" ht="13.5" x14ac:dyDescent="0.2">
      <c r="A105" s="295"/>
      <c r="B105" s="295"/>
      <c r="C105" s="295"/>
      <c r="D105" s="295"/>
      <c r="E105" s="295"/>
      <c r="F105" s="295"/>
      <c r="G105" s="295"/>
      <c r="H105" s="295"/>
      <c r="I105" s="295"/>
      <c r="J105" s="295"/>
      <c r="K105" s="295"/>
      <c r="L105" s="295"/>
      <c r="M105" s="295"/>
      <c r="N105" s="295"/>
      <c r="O105" s="295"/>
      <c r="P105" s="295"/>
      <c r="Q105" s="295"/>
      <c r="R105" s="295"/>
      <c r="S105" s="295"/>
      <c r="T105" s="295"/>
    </row>
    <row r="106" spans="1:20" ht="13.5" x14ac:dyDescent="0.2">
      <c r="A106" s="295"/>
      <c r="B106" s="295"/>
      <c r="C106" s="295"/>
      <c r="D106" s="295"/>
      <c r="E106" s="295"/>
      <c r="F106" s="295"/>
      <c r="G106" s="295"/>
      <c r="H106" s="295"/>
      <c r="I106" s="295"/>
      <c r="J106" s="295"/>
      <c r="K106" s="295"/>
      <c r="L106" s="295"/>
      <c r="M106" s="295"/>
      <c r="N106" s="295"/>
      <c r="O106" s="295"/>
      <c r="P106" s="295"/>
      <c r="Q106" s="295"/>
      <c r="R106" s="295"/>
      <c r="S106" s="295"/>
      <c r="T106" s="295"/>
    </row>
    <row r="107" spans="1:20" ht="13.5" x14ac:dyDescent="0.2">
      <c r="A107" s="295"/>
      <c r="B107" s="295"/>
      <c r="C107" s="295"/>
      <c r="D107" s="295"/>
      <c r="E107" s="295"/>
      <c r="F107" s="295"/>
      <c r="G107" s="295"/>
      <c r="H107" s="295"/>
      <c r="I107" s="295"/>
      <c r="J107" s="295"/>
      <c r="K107" s="295"/>
      <c r="L107" s="295"/>
      <c r="M107" s="295"/>
      <c r="N107" s="295"/>
      <c r="O107" s="295"/>
      <c r="P107" s="295"/>
      <c r="Q107" s="295"/>
      <c r="R107" s="295"/>
      <c r="S107" s="295"/>
      <c r="T107" s="295"/>
    </row>
    <row r="108" spans="1:20" ht="13.5" x14ac:dyDescent="0.2">
      <c r="A108" s="295"/>
      <c r="B108" s="295"/>
      <c r="C108" s="295"/>
      <c r="D108" s="295"/>
      <c r="E108" s="295"/>
      <c r="F108" s="295"/>
      <c r="G108" s="295"/>
      <c r="H108" s="295"/>
      <c r="I108" s="295"/>
      <c r="J108" s="295"/>
      <c r="K108" s="295"/>
      <c r="L108" s="295"/>
      <c r="M108" s="295"/>
      <c r="N108" s="295"/>
      <c r="O108" s="295"/>
      <c r="P108" s="295"/>
      <c r="Q108" s="295"/>
      <c r="R108" s="295"/>
      <c r="S108" s="295"/>
      <c r="T108" s="295"/>
    </row>
    <row r="109" spans="1:20" ht="13.5" x14ac:dyDescent="0.2">
      <c r="A109" s="295"/>
      <c r="B109" s="295"/>
      <c r="C109" s="295"/>
      <c r="D109" s="295"/>
      <c r="E109" s="295"/>
      <c r="F109" s="295"/>
      <c r="G109" s="295"/>
      <c r="H109" s="295"/>
      <c r="I109" s="295"/>
      <c r="J109" s="295"/>
      <c r="K109" s="295"/>
      <c r="L109" s="295"/>
      <c r="M109" s="295"/>
      <c r="N109" s="295"/>
      <c r="O109" s="295"/>
      <c r="P109" s="295"/>
      <c r="Q109" s="295"/>
      <c r="R109" s="295"/>
      <c r="S109" s="295"/>
      <c r="T109" s="295"/>
    </row>
    <row r="110" spans="1:20" ht="13.5" x14ac:dyDescent="0.2">
      <c r="A110" s="295"/>
      <c r="B110" s="295"/>
      <c r="C110" s="295"/>
      <c r="D110" s="295"/>
      <c r="E110" s="295"/>
      <c r="F110" s="295"/>
      <c r="G110" s="295"/>
      <c r="H110" s="295"/>
      <c r="I110" s="295"/>
      <c r="J110" s="295"/>
      <c r="K110" s="295"/>
      <c r="L110" s="295"/>
      <c r="M110" s="295"/>
      <c r="N110" s="295"/>
      <c r="O110" s="295"/>
      <c r="P110" s="295"/>
      <c r="Q110" s="295"/>
      <c r="R110" s="295"/>
      <c r="S110" s="295"/>
      <c r="T110" s="295"/>
    </row>
    <row r="111" spans="1:20" ht="13.5" x14ac:dyDescent="0.2">
      <c r="A111" s="295"/>
      <c r="B111" s="295"/>
      <c r="C111" s="295"/>
      <c r="D111" s="295"/>
      <c r="E111" s="295"/>
      <c r="F111" s="295"/>
      <c r="G111" s="295"/>
      <c r="H111" s="295"/>
      <c r="I111" s="295"/>
      <c r="J111" s="295"/>
      <c r="K111" s="295"/>
      <c r="L111" s="295"/>
      <c r="M111" s="295"/>
      <c r="N111" s="295"/>
      <c r="O111" s="295"/>
      <c r="P111" s="295"/>
      <c r="Q111" s="295"/>
      <c r="R111" s="295"/>
      <c r="S111" s="295"/>
      <c r="T111" s="295"/>
    </row>
    <row r="112" spans="1:20" ht="13.5" x14ac:dyDescent="0.2">
      <c r="A112" s="295"/>
      <c r="B112" s="295"/>
      <c r="C112" s="295"/>
      <c r="D112" s="295"/>
      <c r="E112" s="295"/>
      <c r="F112" s="295"/>
      <c r="G112" s="295"/>
      <c r="H112" s="295"/>
      <c r="I112" s="295"/>
      <c r="J112" s="295"/>
      <c r="K112" s="295"/>
      <c r="L112" s="295"/>
      <c r="M112" s="295"/>
      <c r="N112" s="295"/>
      <c r="O112" s="295"/>
      <c r="P112" s="295"/>
      <c r="Q112" s="295"/>
      <c r="R112" s="295"/>
      <c r="S112" s="295"/>
      <c r="T112" s="295"/>
    </row>
    <row r="113" spans="1:20" ht="13.5" x14ac:dyDescent="0.2">
      <c r="A113" s="295"/>
      <c r="B113" s="295"/>
      <c r="C113" s="295"/>
      <c r="D113" s="295"/>
      <c r="E113" s="295"/>
      <c r="F113" s="295"/>
      <c r="G113" s="295"/>
      <c r="H113" s="295"/>
      <c r="I113" s="295"/>
      <c r="J113" s="295"/>
      <c r="K113" s="295"/>
      <c r="L113" s="295"/>
      <c r="M113" s="295"/>
      <c r="N113" s="295"/>
      <c r="O113" s="295"/>
      <c r="P113" s="295"/>
      <c r="Q113" s="295"/>
      <c r="R113" s="295"/>
      <c r="S113" s="295"/>
      <c r="T113" s="295"/>
    </row>
    <row r="114" spans="1:20" ht="13.5" x14ac:dyDescent="0.2">
      <c r="A114" s="295"/>
      <c r="B114" s="295"/>
      <c r="C114" s="295"/>
      <c r="D114" s="295"/>
      <c r="E114" s="295"/>
      <c r="F114" s="295"/>
      <c r="G114" s="295"/>
      <c r="H114" s="295"/>
      <c r="I114" s="295"/>
      <c r="J114" s="295"/>
      <c r="K114" s="295"/>
      <c r="L114" s="295"/>
      <c r="M114" s="295"/>
      <c r="N114" s="295"/>
      <c r="O114" s="295"/>
      <c r="P114" s="295"/>
      <c r="Q114" s="295"/>
      <c r="R114" s="295"/>
      <c r="S114" s="295"/>
      <c r="T114" s="295"/>
    </row>
    <row r="115" spans="1:20" ht="13.5" x14ac:dyDescent="0.2">
      <c r="A115" s="295"/>
      <c r="B115" s="295"/>
      <c r="C115" s="295"/>
      <c r="D115" s="295"/>
      <c r="E115" s="295"/>
      <c r="F115" s="295"/>
      <c r="G115" s="295"/>
      <c r="H115" s="295"/>
      <c r="I115" s="295"/>
      <c r="J115" s="295"/>
      <c r="K115" s="295"/>
      <c r="L115" s="295"/>
      <c r="M115" s="295"/>
      <c r="N115" s="295"/>
      <c r="O115" s="295"/>
      <c r="P115" s="295"/>
      <c r="Q115" s="295"/>
      <c r="R115" s="295"/>
      <c r="S115" s="295"/>
      <c r="T115" s="295"/>
    </row>
    <row r="116" spans="1:20" ht="13.5" x14ac:dyDescent="0.2">
      <c r="A116" s="295"/>
      <c r="B116" s="295"/>
      <c r="C116" s="295"/>
      <c r="D116" s="295"/>
      <c r="E116" s="295"/>
      <c r="F116" s="295"/>
      <c r="G116" s="295"/>
      <c r="H116" s="295"/>
      <c r="I116" s="295"/>
      <c r="J116" s="295"/>
      <c r="K116" s="295"/>
      <c r="L116" s="295"/>
      <c r="M116" s="295"/>
      <c r="N116" s="295"/>
      <c r="O116" s="295"/>
      <c r="P116" s="295"/>
      <c r="Q116" s="295"/>
      <c r="R116" s="295"/>
      <c r="S116" s="295"/>
      <c r="T116" s="295"/>
    </row>
    <row r="117" spans="1:20" ht="13.5" x14ac:dyDescent="0.2">
      <c r="A117" s="295"/>
      <c r="B117" s="295"/>
      <c r="C117" s="295"/>
      <c r="D117" s="295"/>
      <c r="E117" s="295"/>
      <c r="F117" s="295"/>
      <c r="G117" s="295"/>
      <c r="H117" s="295"/>
      <c r="I117" s="295"/>
      <c r="J117" s="295"/>
      <c r="K117" s="295"/>
      <c r="L117" s="295"/>
      <c r="M117" s="295"/>
      <c r="N117" s="295"/>
      <c r="O117" s="295"/>
      <c r="P117" s="295"/>
      <c r="Q117" s="295"/>
      <c r="R117" s="295"/>
      <c r="S117" s="295"/>
      <c r="T117" s="295"/>
    </row>
    <row r="118" spans="1:20" ht="13.5" x14ac:dyDescent="0.2">
      <c r="A118" s="295"/>
      <c r="B118" s="295"/>
      <c r="C118" s="295"/>
      <c r="D118" s="295"/>
      <c r="E118" s="295"/>
      <c r="F118" s="295"/>
      <c r="G118" s="295"/>
      <c r="H118" s="295"/>
      <c r="I118" s="295"/>
      <c r="J118" s="295"/>
      <c r="K118" s="295"/>
      <c r="L118" s="295"/>
      <c r="M118" s="295"/>
      <c r="N118" s="295"/>
      <c r="O118" s="295"/>
      <c r="P118" s="295"/>
      <c r="Q118" s="295"/>
      <c r="R118" s="295"/>
      <c r="S118" s="295"/>
      <c r="T118" s="295"/>
    </row>
    <row r="119" spans="1:20" ht="13.5" x14ac:dyDescent="0.2">
      <c r="A119" s="295"/>
      <c r="B119" s="295"/>
      <c r="C119" s="295"/>
      <c r="D119" s="295"/>
      <c r="E119" s="295"/>
      <c r="F119" s="295"/>
      <c r="G119" s="295"/>
      <c r="H119" s="295"/>
      <c r="I119" s="295"/>
      <c r="J119" s="295"/>
      <c r="K119" s="295"/>
      <c r="L119" s="295"/>
      <c r="M119" s="295"/>
      <c r="N119" s="295"/>
      <c r="O119" s="295"/>
      <c r="P119" s="295"/>
      <c r="Q119" s="295"/>
      <c r="R119" s="295"/>
      <c r="S119" s="295"/>
      <c r="T119" s="295"/>
    </row>
    <row r="120" spans="1:20" ht="13.5" x14ac:dyDescent="0.2">
      <c r="A120" s="295"/>
      <c r="B120" s="295"/>
      <c r="C120" s="295"/>
      <c r="D120" s="295"/>
      <c r="E120" s="295"/>
      <c r="F120" s="295"/>
      <c r="G120" s="295"/>
      <c r="H120" s="295"/>
      <c r="I120" s="295"/>
      <c r="J120" s="295"/>
      <c r="K120" s="295"/>
      <c r="L120" s="295"/>
      <c r="M120" s="295"/>
      <c r="N120" s="295"/>
      <c r="O120" s="295"/>
      <c r="P120" s="295"/>
      <c r="Q120" s="295"/>
      <c r="R120" s="295"/>
      <c r="S120" s="295"/>
      <c r="T120" s="295"/>
    </row>
    <row r="121" spans="1:20" ht="13.5" x14ac:dyDescent="0.2">
      <c r="A121" s="295"/>
      <c r="B121" s="295"/>
      <c r="C121" s="295"/>
      <c r="D121" s="295"/>
      <c r="E121" s="295"/>
      <c r="F121" s="295"/>
      <c r="G121" s="295"/>
      <c r="H121" s="295"/>
      <c r="I121" s="295"/>
      <c r="J121" s="295"/>
      <c r="K121" s="295"/>
      <c r="L121" s="295"/>
      <c r="M121" s="295"/>
      <c r="N121" s="295"/>
      <c r="O121" s="295"/>
      <c r="P121" s="295"/>
      <c r="Q121" s="295"/>
      <c r="R121" s="295"/>
      <c r="S121" s="295"/>
      <c r="T121" s="295"/>
    </row>
    <row r="122" spans="1:20" ht="13.5" x14ac:dyDescent="0.2">
      <c r="A122" s="295"/>
      <c r="B122" s="295"/>
      <c r="C122" s="295"/>
      <c r="D122" s="295"/>
      <c r="E122" s="295"/>
      <c r="F122" s="295"/>
      <c r="G122" s="295"/>
      <c r="H122" s="295"/>
      <c r="I122" s="295"/>
      <c r="J122" s="295"/>
      <c r="K122" s="295"/>
      <c r="L122" s="295"/>
      <c r="M122" s="295"/>
      <c r="N122" s="295"/>
      <c r="O122" s="295"/>
      <c r="P122" s="295"/>
      <c r="Q122" s="295"/>
      <c r="R122" s="295"/>
      <c r="S122" s="295"/>
      <c r="T122" s="295"/>
    </row>
    <row r="123" spans="1:20" ht="13.5" x14ac:dyDescent="0.2">
      <c r="A123" s="295"/>
      <c r="B123" s="295"/>
      <c r="C123" s="295"/>
      <c r="D123" s="295"/>
      <c r="E123" s="295"/>
      <c r="F123" s="295"/>
      <c r="G123" s="295"/>
      <c r="H123" s="295"/>
      <c r="I123" s="295"/>
      <c r="J123" s="295"/>
      <c r="K123" s="295"/>
      <c r="L123" s="295"/>
      <c r="M123" s="295"/>
      <c r="N123" s="295"/>
      <c r="O123" s="295"/>
      <c r="P123" s="295"/>
      <c r="Q123" s="295"/>
      <c r="R123" s="295"/>
      <c r="S123" s="295"/>
      <c r="T123" s="295"/>
    </row>
    <row r="124" spans="1:20" ht="13.5" x14ac:dyDescent="0.2">
      <c r="A124" s="295"/>
      <c r="B124" s="295"/>
      <c r="C124" s="295"/>
      <c r="D124" s="295"/>
      <c r="E124" s="295"/>
      <c r="F124" s="295"/>
      <c r="G124" s="295"/>
      <c r="H124" s="295"/>
      <c r="I124" s="295"/>
      <c r="J124" s="295"/>
      <c r="K124" s="295"/>
      <c r="L124" s="295"/>
      <c r="M124" s="295"/>
      <c r="N124" s="295"/>
      <c r="O124" s="295"/>
      <c r="P124" s="295"/>
      <c r="Q124" s="295"/>
      <c r="R124" s="295"/>
      <c r="S124" s="295"/>
      <c r="T124" s="295"/>
    </row>
    <row r="125" spans="1:20" ht="13.5" x14ac:dyDescent="0.2">
      <c r="A125" s="295"/>
      <c r="B125" s="295"/>
      <c r="C125" s="295"/>
      <c r="D125" s="295"/>
      <c r="E125" s="295"/>
      <c r="F125" s="295"/>
      <c r="G125" s="295"/>
      <c r="H125" s="295"/>
      <c r="I125" s="295"/>
      <c r="J125" s="295"/>
      <c r="K125" s="295"/>
      <c r="L125" s="295"/>
      <c r="M125" s="295"/>
      <c r="N125" s="295"/>
      <c r="O125" s="295"/>
      <c r="P125" s="295"/>
      <c r="Q125" s="295"/>
      <c r="R125" s="295"/>
      <c r="S125" s="295"/>
      <c r="T125" s="295"/>
    </row>
    <row r="126" spans="1:20" ht="13.5" x14ac:dyDescent="0.2">
      <c r="A126" s="295"/>
      <c r="B126" s="295"/>
      <c r="C126" s="295"/>
      <c r="D126" s="295"/>
      <c r="E126" s="295"/>
      <c r="F126" s="295"/>
      <c r="G126" s="295"/>
      <c r="H126" s="295"/>
      <c r="I126" s="295"/>
      <c r="J126" s="295"/>
      <c r="K126" s="295"/>
      <c r="L126" s="295"/>
      <c r="M126" s="295"/>
      <c r="N126" s="295"/>
      <c r="O126" s="295"/>
      <c r="P126" s="295"/>
      <c r="Q126" s="295"/>
      <c r="R126" s="295"/>
      <c r="S126" s="295"/>
      <c r="T126" s="295"/>
    </row>
    <row r="127" spans="1:20" ht="13.5" x14ac:dyDescent="0.2">
      <c r="A127" s="295"/>
      <c r="B127" s="295"/>
      <c r="C127" s="295"/>
      <c r="D127" s="295"/>
      <c r="E127" s="295"/>
      <c r="F127" s="295"/>
      <c r="G127" s="295"/>
      <c r="H127" s="295"/>
      <c r="I127" s="295"/>
      <c r="J127" s="295"/>
      <c r="K127" s="295"/>
      <c r="L127" s="295"/>
      <c r="M127" s="295"/>
      <c r="N127" s="295"/>
      <c r="O127" s="295"/>
      <c r="P127" s="295"/>
      <c r="Q127" s="295"/>
      <c r="R127" s="295"/>
      <c r="S127" s="295"/>
      <c r="T127" s="295"/>
    </row>
    <row r="128" spans="1:20" ht="13.5" x14ac:dyDescent="0.2">
      <c r="A128" s="295"/>
      <c r="B128" s="295"/>
      <c r="C128" s="295"/>
      <c r="D128" s="295"/>
      <c r="E128" s="295"/>
      <c r="F128" s="295"/>
      <c r="G128" s="295"/>
      <c r="H128" s="295"/>
      <c r="I128" s="295"/>
      <c r="J128" s="295"/>
      <c r="K128" s="295"/>
      <c r="L128" s="295"/>
      <c r="M128" s="295"/>
      <c r="N128" s="295"/>
      <c r="O128" s="295"/>
      <c r="P128" s="295"/>
      <c r="Q128" s="295"/>
      <c r="R128" s="295"/>
      <c r="S128" s="295"/>
      <c r="T128" s="295"/>
    </row>
    <row r="129" spans="1:20" ht="13.5" x14ac:dyDescent="0.2">
      <c r="A129" s="295"/>
      <c r="B129" s="295"/>
      <c r="C129" s="295"/>
      <c r="D129" s="295"/>
      <c r="E129" s="295"/>
      <c r="F129" s="295"/>
      <c r="G129" s="295"/>
      <c r="H129" s="295"/>
      <c r="I129" s="295"/>
      <c r="J129" s="295"/>
      <c r="K129" s="295"/>
      <c r="L129" s="295"/>
      <c r="M129" s="295"/>
      <c r="N129" s="295"/>
      <c r="O129" s="295"/>
      <c r="P129" s="295"/>
      <c r="Q129" s="295"/>
      <c r="R129" s="295"/>
      <c r="S129" s="295"/>
      <c r="T129" s="295"/>
    </row>
    <row r="130" spans="1:20" ht="13.5" x14ac:dyDescent="0.2">
      <c r="A130" s="295"/>
      <c r="B130" s="295"/>
      <c r="C130" s="295"/>
      <c r="D130" s="295"/>
      <c r="E130" s="295"/>
      <c r="F130" s="295"/>
      <c r="G130" s="295"/>
      <c r="H130" s="295"/>
      <c r="I130" s="295"/>
      <c r="J130" s="295"/>
      <c r="K130" s="295"/>
      <c r="L130" s="295"/>
      <c r="M130" s="295"/>
      <c r="N130" s="295"/>
      <c r="O130" s="295"/>
      <c r="P130" s="295"/>
      <c r="Q130" s="295"/>
      <c r="R130" s="295"/>
      <c r="S130" s="295"/>
      <c r="T130" s="295"/>
    </row>
    <row r="131" spans="1:20" ht="13.5" x14ac:dyDescent="0.2">
      <c r="A131" s="295"/>
      <c r="B131" s="295"/>
      <c r="C131" s="295"/>
      <c r="D131" s="295"/>
      <c r="E131" s="295"/>
      <c r="F131" s="295"/>
      <c r="G131" s="295"/>
      <c r="H131" s="295"/>
      <c r="I131" s="295"/>
      <c r="J131" s="295"/>
      <c r="K131" s="295"/>
      <c r="L131" s="295"/>
      <c r="M131" s="295"/>
      <c r="N131" s="295"/>
      <c r="O131" s="295"/>
      <c r="P131" s="295"/>
      <c r="Q131" s="295"/>
      <c r="R131" s="295"/>
      <c r="S131" s="295"/>
      <c r="T131" s="295"/>
    </row>
    <row r="132" spans="1:20" ht="13.5" x14ac:dyDescent="0.2">
      <c r="A132" s="295"/>
      <c r="B132" s="295"/>
      <c r="C132" s="295"/>
      <c r="D132" s="295"/>
      <c r="E132" s="295"/>
      <c r="F132" s="295"/>
      <c r="G132" s="295"/>
      <c r="H132" s="295"/>
      <c r="I132" s="295"/>
      <c r="J132" s="295"/>
      <c r="K132" s="295"/>
      <c r="L132" s="295"/>
      <c r="M132" s="295"/>
      <c r="N132" s="295"/>
      <c r="O132" s="295"/>
      <c r="P132" s="295"/>
      <c r="Q132" s="295"/>
      <c r="R132" s="295"/>
      <c r="S132" s="295"/>
      <c r="T132" s="295"/>
    </row>
    <row r="133" spans="1:20" ht="13.5" x14ac:dyDescent="0.2">
      <c r="A133" s="295"/>
      <c r="B133" s="295"/>
      <c r="C133" s="295"/>
      <c r="D133" s="295"/>
      <c r="E133" s="295"/>
      <c r="F133" s="295"/>
      <c r="G133" s="295"/>
      <c r="H133" s="295"/>
      <c r="I133" s="295"/>
      <c r="J133" s="295"/>
      <c r="K133" s="295"/>
      <c r="L133" s="295"/>
      <c r="M133" s="295"/>
      <c r="N133" s="295"/>
      <c r="O133" s="295"/>
      <c r="P133" s="295"/>
      <c r="Q133" s="295"/>
      <c r="R133" s="295"/>
      <c r="S133" s="295"/>
      <c r="T133" s="295"/>
    </row>
    <row r="134" spans="1:20" ht="13.5" x14ac:dyDescent="0.2">
      <c r="A134" s="295"/>
      <c r="B134" s="295"/>
      <c r="C134" s="295"/>
      <c r="D134" s="295"/>
      <c r="E134" s="295"/>
      <c r="F134" s="295"/>
      <c r="G134" s="295"/>
      <c r="H134" s="295"/>
      <c r="I134" s="295"/>
      <c r="J134" s="295"/>
      <c r="K134" s="295"/>
      <c r="L134" s="295"/>
      <c r="M134" s="295"/>
      <c r="N134" s="295"/>
      <c r="O134" s="295"/>
      <c r="P134" s="295"/>
      <c r="Q134" s="295"/>
      <c r="R134" s="295"/>
      <c r="S134" s="295"/>
      <c r="T134" s="295"/>
    </row>
    <row r="135" spans="1:20" ht="13.5" x14ac:dyDescent="0.2">
      <c r="A135" s="295"/>
      <c r="B135" s="295"/>
      <c r="C135" s="295"/>
      <c r="D135" s="295"/>
      <c r="E135" s="295"/>
      <c r="F135" s="295"/>
      <c r="G135" s="295"/>
      <c r="H135" s="295"/>
      <c r="I135" s="295"/>
      <c r="J135" s="295"/>
      <c r="K135" s="295"/>
      <c r="L135" s="295"/>
      <c r="M135" s="295"/>
      <c r="N135" s="295"/>
      <c r="O135" s="295"/>
      <c r="P135" s="295"/>
      <c r="Q135" s="295"/>
      <c r="R135" s="295"/>
      <c r="S135" s="295"/>
      <c r="T135" s="295"/>
    </row>
    <row r="136" spans="1:20" ht="13.5" x14ac:dyDescent="0.2">
      <c r="A136" s="295"/>
      <c r="B136" s="295"/>
      <c r="C136" s="295"/>
      <c r="D136" s="295"/>
      <c r="E136" s="295"/>
      <c r="F136" s="295"/>
      <c r="G136" s="295"/>
      <c r="H136" s="295"/>
      <c r="I136" s="295"/>
      <c r="J136" s="295"/>
      <c r="K136" s="295"/>
      <c r="L136" s="295"/>
      <c r="M136" s="295"/>
      <c r="N136" s="295"/>
      <c r="O136" s="295"/>
      <c r="P136" s="295"/>
      <c r="Q136" s="295"/>
      <c r="R136" s="295"/>
      <c r="S136" s="295"/>
      <c r="T136" s="295"/>
    </row>
    <row r="137" spans="1:20" ht="13.5" x14ac:dyDescent="0.2">
      <c r="A137" s="295"/>
      <c r="B137" s="295"/>
      <c r="C137" s="295"/>
      <c r="D137" s="295"/>
      <c r="E137" s="295"/>
      <c r="F137" s="295"/>
      <c r="G137" s="295"/>
      <c r="H137" s="295"/>
      <c r="I137" s="295"/>
      <c r="J137" s="295"/>
      <c r="K137" s="295"/>
      <c r="L137" s="295"/>
      <c r="M137" s="295"/>
      <c r="N137" s="295"/>
      <c r="O137" s="295"/>
      <c r="P137" s="295"/>
      <c r="Q137" s="295"/>
      <c r="R137" s="295"/>
      <c r="S137" s="295"/>
      <c r="T137" s="295"/>
    </row>
    <row r="138" spans="1:20" ht="13.5" x14ac:dyDescent="0.2">
      <c r="A138" s="295"/>
      <c r="B138" s="295"/>
      <c r="C138" s="295"/>
      <c r="D138" s="295"/>
      <c r="E138" s="295"/>
      <c r="F138" s="295"/>
      <c r="G138" s="295"/>
      <c r="H138" s="295"/>
      <c r="I138" s="295"/>
      <c r="J138" s="295"/>
      <c r="K138" s="295"/>
      <c r="L138" s="295"/>
      <c r="M138" s="295"/>
      <c r="N138" s="295"/>
      <c r="O138" s="295"/>
      <c r="P138" s="295"/>
      <c r="Q138" s="295"/>
      <c r="R138" s="295"/>
      <c r="S138" s="295"/>
      <c r="T138" s="295"/>
    </row>
    <row r="139" spans="1:20" ht="13.5" x14ac:dyDescent="0.2">
      <c r="A139" s="295"/>
      <c r="B139" s="295"/>
      <c r="C139" s="295"/>
      <c r="D139" s="295"/>
      <c r="E139" s="295"/>
      <c r="F139" s="295"/>
      <c r="G139" s="295"/>
      <c r="H139" s="295"/>
      <c r="I139" s="295"/>
      <c r="J139" s="295"/>
      <c r="K139" s="295"/>
      <c r="L139" s="295"/>
      <c r="M139" s="295"/>
      <c r="N139" s="295"/>
      <c r="O139" s="295"/>
      <c r="P139" s="295"/>
      <c r="Q139" s="295"/>
      <c r="R139" s="295"/>
      <c r="S139" s="295"/>
      <c r="T139" s="295"/>
    </row>
    <row r="140" spans="1:20" ht="13.5" x14ac:dyDescent="0.2">
      <c r="A140" s="295"/>
      <c r="B140" s="295"/>
      <c r="C140" s="295"/>
      <c r="D140" s="295"/>
      <c r="E140" s="295"/>
      <c r="F140" s="295"/>
      <c r="G140" s="295"/>
      <c r="H140" s="295"/>
      <c r="I140" s="295"/>
      <c r="J140" s="295"/>
      <c r="K140" s="295"/>
      <c r="L140" s="295"/>
      <c r="M140" s="295"/>
      <c r="N140" s="295"/>
      <c r="O140" s="295"/>
      <c r="P140" s="295"/>
      <c r="Q140" s="295"/>
      <c r="R140" s="295"/>
      <c r="S140" s="295"/>
      <c r="T140" s="295"/>
    </row>
    <row r="141" spans="1:20" ht="13.5" x14ac:dyDescent="0.2">
      <c r="A141" s="295"/>
      <c r="B141" s="295"/>
      <c r="C141" s="295"/>
      <c r="D141" s="295"/>
      <c r="E141" s="295"/>
      <c r="F141" s="295"/>
      <c r="G141" s="295"/>
      <c r="H141" s="295"/>
      <c r="I141" s="295"/>
      <c r="J141" s="295"/>
      <c r="K141" s="295"/>
      <c r="L141" s="295"/>
      <c r="M141" s="295"/>
      <c r="N141" s="295"/>
      <c r="O141" s="295"/>
      <c r="P141" s="295"/>
      <c r="Q141" s="295"/>
      <c r="R141" s="295"/>
      <c r="S141" s="295"/>
      <c r="T141" s="295"/>
    </row>
    <row r="142" spans="1:20" ht="13.5" x14ac:dyDescent="0.2">
      <c r="A142" s="295"/>
      <c r="B142" s="295"/>
      <c r="C142" s="295"/>
      <c r="D142" s="295"/>
      <c r="E142" s="295"/>
      <c r="F142" s="295"/>
      <c r="G142" s="295"/>
      <c r="H142" s="295"/>
      <c r="I142" s="295"/>
      <c r="J142" s="295"/>
      <c r="K142" s="295"/>
      <c r="L142" s="295"/>
      <c r="M142" s="295"/>
      <c r="N142" s="295"/>
      <c r="O142" s="295"/>
      <c r="P142" s="295"/>
      <c r="Q142" s="295"/>
      <c r="R142" s="295"/>
      <c r="S142" s="295"/>
      <c r="T142" s="295"/>
    </row>
    <row r="143" spans="1:20" ht="13.5" x14ac:dyDescent="0.2">
      <c r="A143" s="295"/>
      <c r="B143" s="295"/>
      <c r="C143" s="295"/>
      <c r="D143" s="295"/>
      <c r="E143" s="295"/>
      <c r="F143" s="295"/>
      <c r="G143" s="295"/>
      <c r="H143" s="295"/>
      <c r="I143" s="295"/>
      <c r="J143" s="295"/>
      <c r="K143" s="295"/>
      <c r="L143" s="295"/>
      <c r="M143" s="295"/>
      <c r="N143" s="295"/>
      <c r="O143" s="295"/>
      <c r="P143" s="295"/>
      <c r="Q143" s="295"/>
      <c r="R143" s="295"/>
      <c r="S143" s="295"/>
      <c r="T143" s="295"/>
    </row>
    <row r="144" spans="1:20" ht="13.5" x14ac:dyDescent="0.2">
      <c r="A144" s="295"/>
      <c r="B144" s="295"/>
      <c r="C144" s="295"/>
      <c r="D144" s="295"/>
      <c r="E144" s="295"/>
      <c r="F144" s="295"/>
      <c r="G144" s="295"/>
      <c r="H144" s="295"/>
      <c r="I144" s="295"/>
      <c r="J144" s="295"/>
      <c r="K144" s="295"/>
      <c r="L144" s="295"/>
      <c r="M144" s="295"/>
      <c r="N144" s="295"/>
      <c r="O144" s="295"/>
      <c r="P144" s="295"/>
      <c r="Q144" s="295"/>
      <c r="R144" s="295"/>
      <c r="S144" s="295"/>
      <c r="T144" s="295"/>
    </row>
    <row r="145" spans="1:20" ht="13.5" x14ac:dyDescent="0.2">
      <c r="A145" s="295"/>
      <c r="B145" s="295"/>
      <c r="C145" s="295"/>
      <c r="D145" s="295"/>
      <c r="E145" s="295"/>
      <c r="F145" s="295"/>
      <c r="G145" s="295"/>
      <c r="H145" s="295"/>
      <c r="I145" s="295"/>
      <c r="J145" s="295"/>
      <c r="K145" s="295"/>
      <c r="L145" s="295"/>
      <c r="M145" s="295"/>
      <c r="N145" s="295"/>
      <c r="O145" s="295"/>
      <c r="P145" s="295"/>
      <c r="Q145" s="295"/>
      <c r="R145" s="295"/>
      <c r="S145" s="295"/>
      <c r="T145" s="295"/>
    </row>
    <row r="146" spans="1:20" ht="13.5" x14ac:dyDescent="0.2">
      <c r="A146" s="295"/>
      <c r="B146" s="295"/>
      <c r="C146" s="295"/>
      <c r="D146" s="295"/>
      <c r="E146" s="295"/>
      <c r="F146" s="295"/>
      <c r="G146" s="295"/>
      <c r="H146" s="295"/>
      <c r="I146" s="295"/>
      <c r="J146" s="295"/>
      <c r="K146" s="295"/>
      <c r="L146" s="295"/>
      <c r="M146" s="295"/>
      <c r="N146" s="295"/>
      <c r="O146" s="295"/>
      <c r="P146" s="295"/>
      <c r="Q146" s="295"/>
      <c r="R146" s="295"/>
      <c r="S146" s="295"/>
      <c r="T146" s="295"/>
    </row>
    <row r="147" spans="1:20" ht="13.5" x14ac:dyDescent="0.2">
      <c r="A147" s="295"/>
      <c r="B147" s="295"/>
      <c r="C147" s="295"/>
      <c r="D147" s="295"/>
      <c r="E147" s="295"/>
      <c r="F147" s="295"/>
      <c r="G147" s="295"/>
      <c r="H147" s="295"/>
      <c r="I147" s="295"/>
      <c r="J147" s="295"/>
      <c r="K147" s="295"/>
      <c r="L147" s="295"/>
      <c r="M147" s="295"/>
      <c r="N147" s="295"/>
      <c r="O147" s="295"/>
      <c r="P147" s="295"/>
      <c r="Q147" s="295"/>
      <c r="R147" s="295"/>
      <c r="S147" s="295"/>
      <c r="T147" s="295"/>
    </row>
    <row r="148" spans="1:20" ht="13.5" x14ac:dyDescent="0.2">
      <c r="A148" s="295"/>
      <c r="B148" s="295"/>
      <c r="C148" s="295"/>
      <c r="D148" s="295"/>
      <c r="E148" s="295"/>
      <c r="F148" s="295"/>
      <c r="G148" s="295"/>
      <c r="H148" s="295"/>
      <c r="I148" s="295"/>
      <c r="J148" s="295"/>
      <c r="K148" s="295"/>
      <c r="L148" s="295"/>
      <c r="M148" s="295"/>
      <c r="N148" s="295"/>
      <c r="O148" s="295"/>
      <c r="P148" s="295"/>
      <c r="Q148" s="295"/>
      <c r="R148" s="295"/>
      <c r="S148" s="295"/>
      <c r="T148" s="295"/>
    </row>
    <row r="149" spans="1:20" ht="13.5" x14ac:dyDescent="0.2">
      <c r="A149" s="295"/>
      <c r="B149" s="295"/>
      <c r="C149" s="295"/>
      <c r="D149" s="295"/>
      <c r="E149" s="295"/>
      <c r="F149" s="295"/>
      <c r="G149" s="295"/>
      <c r="H149" s="295"/>
      <c r="I149" s="295"/>
      <c r="J149" s="295"/>
      <c r="K149" s="295"/>
      <c r="L149" s="295"/>
      <c r="M149" s="295"/>
      <c r="N149" s="295"/>
      <c r="O149" s="295"/>
      <c r="P149" s="295"/>
      <c r="Q149" s="295"/>
      <c r="R149" s="295"/>
      <c r="S149" s="295"/>
      <c r="T149" s="295"/>
    </row>
    <row r="150" spans="1:20" ht="13.5" x14ac:dyDescent="0.2">
      <c r="A150" s="295"/>
      <c r="B150" s="295"/>
      <c r="C150" s="295"/>
      <c r="D150" s="295"/>
      <c r="E150" s="295"/>
      <c r="F150" s="295"/>
      <c r="G150" s="295"/>
      <c r="H150" s="295"/>
      <c r="I150" s="295"/>
      <c r="J150" s="295"/>
      <c r="K150" s="295"/>
      <c r="L150" s="295"/>
      <c r="M150" s="295"/>
      <c r="N150" s="295"/>
      <c r="O150" s="295"/>
      <c r="P150" s="295"/>
      <c r="Q150" s="295"/>
      <c r="R150" s="295"/>
      <c r="S150" s="295"/>
      <c r="T150" s="295"/>
    </row>
    <row r="151" spans="1:20" ht="13.5" x14ac:dyDescent="0.2">
      <c r="A151" s="295"/>
      <c r="B151" s="295"/>
      <c r="C151" s="295"/>
      <c r="D151" s="295"/>
      <c r="E151" s="295"/>
      <c r="F151" s="295"/>
      <c r="G151" s="295"/>
      <c r="H151" s="295"/>
      <c r="I151" s="295"/>
      <c r="J151" s="295"/>
      <c r="K151" s="295"/>
      <c r="L151" s="295"/>
      <c r="M151" s="295"/>
      <c r="N151" s="295"/>
      <c r="O151" s="295"/>
      <c r="P151" s="295"/>
      <c r="Q151" s="295"/>
      <c r="R151" s="295"/>
      <c r="S151" s="295"/>
      <c r="T151" s="295"/>
    </row>
    <row r="152" spans="1:20" ht="13.5" x14ac:dyDescent="0.2">
      <c r="A152" s="295"/>
      <c r="B152" s="295"/>
      <c r="C152" s="295"/>
      <c r="D152" s="295"/>
      <c r="E152" s="295"/>
      <c r="F152" s="295"/>
      <c r="G152" s="295"/>
      <c r="H152" s="295"/>
      <c r="I152" s="295"/>
      <c r="J152" s="295"/>
      <c r="K152" s="295"/>
      <c r="L152" s="295"/>
      <c r="M152" s="295"/>
      <c r="N152" s="295"/>
      <c r="O152" s="295"/>
      <c r="P152" s="295"/>
      <c r="Q152" s="295"/>
      <c r="R152" s="295"/>
      <c r="S152" s="295"/>
      <c r="T152" s="295"/>
    </row>
    <row r="153" spans="1:20" ht="13.5" x14ac:dyDescent="0.2">
      <c r="A153" s="295"/>
      <c r="B153" s="295"/>
      <c r="C153" s="295"/>
      <c r="D153" s="295"/>
      <c r="E153" s="295"/>
      <c r="F153" s="295"/>
      <c r="G153" s="295"/>
      <c r="H153" s="295"/>
      <c r="I153" s="295"/>
      <c r="J153" s="295"/>
      <c r="K153" s="295"/>
      <c r="L153" s="295"/>
      <c r="M153" s="295"/>
      <c r="N153" s="295"/>
      <c r="O153" s="295"/>
      <c r="P153" s="295"/>
      <c r="Q153" s="295"/>
      <c r="R153" s="295"/>
      <c r="S153" s="295"/>
      <c r="T153" s="295"/>
    </row>
    <row r="154" spans="1:20" ht="13.5" x14ac:dyDescent="0.2">
      <c r="A154" s="295"/>
      <c r="B154" s="295"/>
      <c r="C154" s="295"/>
      <c r="D154" s="295"/>
      <c r="E154" s="295"/>
      <c r="F154" s="295"/>
      <c r="G154" s="295"/>
      <c r="H154" s="295"/>
      <c r="I154" s="295"/>
      <c r="J154" s="295"/>
      <c r="K154" s="295"/>
      <c r="L154" s="295"/>
      <c r="M154" s="295"/>
      <c r="N154" s="295"/>
      <c r="O154" s="295"/>
      <c r="P154" s="295"/>
      <c r="Q154" s="295"/>
      <c r="R154" s="295"/>
      <c r="S154" s="295"/>
      <c r="T154" s="295"/>
    </row>
    <row r="155" spans="1:20" ht="13.5" x14ac:dyDescent="0.2">
      <c r="A155" s="295"/>
      <c r="B155" s="295"/>
      <c r="C155" s="295"/>
      <c r="D155" s="295"/>
      <c r="E155" s="295"/>
      <c r="F155" s="295"/>
      <c r="G155" s="295"/>
      <c r="H155" s="295"/>
      <c r="I155" s="295"/>
      <c r="J155" s="295"/>
      <c r="K155" s="295"/>
      <c r="L155" s="295"/>
      <c r="M155" s="295"/>
      <c r="N155" s="295"/>
      <c r="O155" s="295"/>
      <c r="P155" s="295"/>
      <c r="Q155" s="295"/>
      <c r="R155" s="295"/>
      <c r="S155" s="295"/>
      <c r="T155" s="295"/>
    </row>
    <row r="156" spans="1:20" ht="13.5" x14ac:dyDescent="0.2">
      <c r="A156" s="295"/>
      <c r="B156" s="295"/>
      <c r="C156" s="295"/>
      <c r="D156" s="295"/>
      <c r="E156" s="295"/>
      <c r="F156" s="295"/>
      <c r="G156" s="295"/>
      <c r="H156" s="295"/>
      <c r="I156" s="295"/>
      <c r="J156" s="295"/>
      <c r="K156" s="295"/>
      <c r="L156" s="295"/>
      <c r="M156" s="295"/>
      <c r="N156" s="295"/>
      <c r="O156" s="295"/>
      <c r="P156" s="295"/>
      <c r="Q156" s="295"/>
      <c r="R156" s="295"/>
      <c r="S156" s="295"/>
      <c r="T156" s="295"/>
    </row>
    <row r="157" spans="1:20" ht="13.5" x14ac:dyDescent="0.2">
      <c r="A157" s="295"/>
      <c r="B157" s="295"/>
      <c r="C157" s="295"/>
      <c r="D157" s="295"/>
      <c r="E157" s="295"/>
      <c r="F157" s="295"/>
      <c r="G157" s="295"/>
      <c r="H157" s="295"/>
      <c r="I157" s="295"/>
      <c r="J157" s="295"/>
      <c r="K157" s="295"/>
      <c r="L157" s="295"/>
      <c r="M157" s="295"/>
      <c r="N157" s="295"/>
      <c r="O157" s="295"/>
      <c r="P157" s="295"/>
      <c r="Q157" s="295"/>
      <c r="R157" s="295"/>
      <c r="S157" s="295"/>
      <c r="T157" s="295"/>
    </row>
    <row r="158" spans="1:20" ht="13.5" x14ac:dyDescent="0.2">
      <c r="A158" s="295"/>
      <c r="B158" s="295"/>
      <c r="C158" s="295"/>
      <c r="D158" s="295"/>
      <c r="E158" s="295"/>
      <c r="F158" s="295"/>
      <c r="G158" s="295"/>
      <c r="H158" s="295"/>
      <c r="I158" s="295"/>
      <c r="J158" s="295"/>
      <c r="K158" s="295"/>
      <c r="L158" s="295"/>
      <c r="M158" s="295"/>
      <c r="N158" s="295"/>
      <c r="O158" s="295"/>
      <c r="P158" s="295"/>
      <c r="Q158" s="295"/>
      <c r="R158" s="295"/>
      <c r="S158" s="295"/>
      <c r="T158" s="295"/>
    </row>
    <row r="159" spans="1:20" ht="13.5" x14ac:dyDescent="0.2">
      <c r="A159" s="295"/>
      <c r="B159" s="295"/>
      <c r="C159" s="295"/>
      <c r="D159" s="295"/>
      <c r="E159" s="295"/>
      <c r="F159" s="295"/>
      <c r="G159" s="295"/>
      <c r="H159" s="295"/>
      <c r="I159" s="295"/>
      <c r="J159" s="295"/>
      <c r="K159" s="295"/>
      <c r="L159" s="295"/>
      <c r="M159" s="295"/>
      <c r="N159" s="295"/>
      <c r="O159" s="295"/>
      <c r="P159" s="295"/>
      <c r="Q159" s="295"/>
      <c r="R159" s="295"/>
      <c r="S159" s="295"/>
      <c r="T159" s="295"/>
    </row>
    <row r="160" spans="1:20" ht="13.5" x14ac:dyDescent="0.2">
      <c r="A160" s="295"/>
      <c r="B160" s="295"/>
      <c r="C160" s="295"/>
      <c r="D160" s="295"/>
      <c r="E160" s="295"/>
      <c r="F160" s="295"/>
      <c r="G160" s="295"/>
      <c r="H160" s="295"/>
      <c r="I160" s="295"/>
      <c r="J160" s="295"/>
      <c r="K160" s="295"/>
      <c r="L160" s="295"/>
      <c r="M160" s="295"/>
      <c r="N160" s="295"/>
      <c r="O160" s="295"/>
      <c r="P160" s="295"/>
      <c r="Q160" s="295"/>
      <c r="R160" s="295"/>
      <c r="S160" s="295"/>
      <c r="T160" s="295"/>
    </row>
    <row r="161" spans="1:20" ht="13.5" x14ac:dyDescent="0.2">
      <c r="A161" s="295"/>
      <c r="B161" s="295"/>
      <c r="C161" s="295"/>
      <c r="D161" s="295"/>
      <c r="E161" s="295"/>
      <c r="F161" s="295"/>
      <c r="G161" s="295"/>
      <c r="H161" s="295"/>
      <c r="I161" s="295"/>
      <c r="J161" s="295"/>
      <c r="K161" s="295"/>
      <c r="L161" s="295"/>
      <c r="M161" s="295"/>
      <c r="N161" s="295"/>
      <c r="O161" s="295"/>
      <c r="P161" s="295"/>
      <c r="Q161" s="295"/>
      <c r="R161" s="295"/>
      <c r="S161" s="295"/>
      <c r="T161" s="295"/>
    </row>
    <row r="162" spans="1:20" ht="13.5" x14ac:dyDescent="0.2">
      <c r="A162" s="295"/>
      <c r="B162" s="295"/>
      <c r="C162" s="295"/>
      <c r="D162" s="295"/>
      <c r="E162" s="295"/>
      <c r="F162" s="295"/>
      <c r="G162" s="295"/>
      <c r="H162" s="295"/>
      <c r="I162" s="295"/>
      <c r="J162" s="295"/>
      <c r="K162" s="295"/>
      <c r="L162" s="295"/>
      <c r="M162" s="295"/>
      <c r="N162" s="295"/>
      <c r="O162" s="295"/>
      <c r="P162" s="295"/>
      <c r="Q162" s="295"/>
      <c r="R162" s="295"/>
      <c r="S162" s="295"/>
      <c r="T162" s="295"/>
    </row>
    <row r="163" spans="1:20" ht="13.5" x14ac:dyDescent="0.2">
      <c r="A163" s="295"/>
      <c r="B163" s="295"/>
      <c r="C163" s="295"/>
      <c r="D163" s="295"/>
      <c r="E163" s="295"/>
      <c r="F163" s="295"/>
      <c r="G163" s="295"/>
      <c r="H163" s="295"/>
      <c r="I163" s="295"/>
      <c r="J163" s="295"/>
      <c r="K163" s="295"/>
      <c r="L163" s="295"/>
      <c r="M163" s="295"/>
      <c r="N163" s="295"/>
      <c r="O163" s="295"/>
      <c r="P163" s="295"/>
      <c r="Q163" s="295"/>
      <c r="R163" s="295"/>
      <c r="S163" s="295"/>
      <c r="T163" s="295"/>
    </row>
    <row r="164" spans="1:20" ht="13.5" x14ac:dyDescent="0.2">
      <c r="A164" s="295"/>
      <c r="B164" s="295"/>
      <c r="C164" s="295"/>
      <c r="D164" s="295"/>
      <c r="E164" s="295"/>
      <c r="F164" s="295"/>
      <c r="G164" s="295"/>
      <c r="H164" s="295"/>
      <c r="I164" s="295"/>
      <c r="J164" s="295"/>
      <c r="K164" s="295"/>
      <c r="L164" s="295"/>
      <c r="M164" s="295"/>
      <c r="N164" s="295"/>
      <c r="O164" s="295"/>
      <c r="P164" s="295"/>
      <c r="Q164" s="295"/>
      <c r="R164" s="295"/>
      <c r="S164" s="295"/>
      <c r="T164" s="295"/>
    </row>
    <row r="165" spans="1:20" ht="13.5" x14ac:dyDescent="0.2">
      <c r="A165" s="295"/>
      <c r="B165" s="295"/>
      <c r="C165" s="295"/>
      <c r="D165" s="295"/>
      <c r="E165" s="295"/>
      <c r="F165" s="295"/>
      <c r="G165" s="295"/>
      <c r="H165" s="295"/>
      <c r="I165" s="295"/>
      <c r="J165" s="295"/>
      <c r="K165" s="295"/>
      <c r="L165" s="295"/>
      <c r="M165" s="295"/>
      <c r="N165" s="295"/>
      <c r="O165" s="295"/>
      <c r="P165" s="295"/>
      <c r="Q165" s="295"/>
      <c r="R165" s="295"/>
      <c r="S165" s="295"/>
      <c r="T165" s="295"/>
    </row>
    <row r="166" spans="1:20" ht="13.5" x14ac:dyDescent="0.2">
      <c r="A166" s="295"/>
      <c r="B166" s="295"/>
      <c r="C166" s="295"/>
      <c r="D166" s="295"/>
      <c r="E166" s="295"/>
      <c r="F166" s="295"/>
      <c r="G166" s="295"/>
      <c r="H166" s="295"/>
      <c r="I166" s="295"/>
      <c r="J166" s="295"/>
      <c r="K166" s="295"/>
      <c r="L166" s="295"/>
      <c r="M166" s="295"/>
      <c r="N166" s="295"/>
      <c r="O166" s="295"/>
      <c r="P166" s="295"/>
      <c r="Q166" s="295"/>
      <c r="R166" s="295"/>
      <c r="S166" s="295"/>
      <c r="T166" s="295"/>
    </row>
    <row r="167" spans="1:20" ht="13.5" x14ac:dyDescent="0.2">
      <c r="A167" s="295"/>
      <c r="B167" s="295"/>
      <c r="C167" s="295"/>
      <c r="D167" s="295"/>
      <c r="E167" s="295"/>
      <c r="F167" s="295"/>
      <c r="G167" s="295"/>
      <c r="H167" s="295"/>
      <c r="I167" s="295"/>
      <c r="J167" s="295"/>
      <c r="K167" s="295"/>
      <c r="L167" s="295"/>
      <c r="M167" s="295"/>
      <c r="N167" s="295"/>
      <c r="O167" s="295"/>
      <c r="P167" s="295"/>
      <c r="Q167" s="295"/>
      <c r="R167" s="295"/>
      <c r="S167" s="295"/>
      <c r="T167" s="295"/>
    </row>
    <row r="168" spans="1:20" ht="13.5" x14ac:dyDescent="0.2">
      <c r="A168" s="295"/>
      <c r="B168" s="295"/>
      <c r="C168" s="295"/>
      <c r="D168" s="295"/>
      <c r="E168" s="295"/>
      <c r="F168" s="295"/>
      <c r="G168" s="295"/>
      <c r="H168" s="295"/>
      <c r="I168" s="295"/>
      <c r="J168" s="295"/>
      <c r="K168" s="295"/>
      <c r="L168" s="295"/>
      <c r="M168" s="295"/>
      <c r="N168" s="295"/>
      <c r="O168" s="295"/>
      <c r="P168" s="295"/>
      <c r="Q168" s="295"/>
      <c r="R168" s="295"/>
      <c r="S168" s="295"/>
      <c r="T168" s="295"/>
    </row>
    <row r="169" spans="1:20" ht="13.5" x14ac:dyDescent="0.2">
      <c r="A169" s="295"/>
      <c r="B169" s="295"/>
      <c r="C169" s="295"/>
      <c r="D169" s="295"/>
      <c r="E169" s="295"/>
      <c r="F169" s="295"/>
      <c r="G169" s="295"/>
      <c r="H169" s="295"/>
      <c r="I169" s="295"/>
      <c r="J169" s="295"/>
      <c r="K169" s="295"/>
      <c r="L169" s="295"/>
      <c r="M169" s="295"/>
      <c r="N169" s="295"/>
      <c r="O169" s="295"/>
      <c r="P169" s="295"/>
      <c r="Q169" s="295"/>
      <c r="R169" s="295"/>
      <c r="S169" s="295"/>
      <c r="T169" s="295"/>
    </row>
    <row r="170" spans="1:20" ht="13.5" x14ac:dyDescent="0.2">
      <c r="A170" s="295"/>
      <c r="B170" s="295"/>
      <c r="C170" s="295"/>
      <c r="D170" s="295"/>
      <c r="E170" s="295"/>
      <c r="F170" s="295"/>
      <c r="G170" s="295"/>
      <c r="H170" s="295"/>
      <c r="I170" s="295"/>
      <c r="J170" s="295"/>
      <c r="K170" s="295"/>
      <c r="L170" s="295"/>
      <c r="M170" s="295"/>
      <c r="N170" s="295"/>
      <c r="O170" s="295"/>
      <c r="P170" s="295"/>
      <c r="Q170" s="295"/>
      <c r="R170" s="295"/>
      <c r="S170" s="295"/>
      <c r="T170" s="295"/>
    </row>
    <row r="171" spans="1:20" ht="13.5" x14ac:dyDescent="0.2">
      <c r="A171" s="295"/>
      <c r="B171" s="295"/>
      <c r="C171" s="295"/>
      <c r="D171" s="295"/>
      <c r="E171" s="295"/>
      <c r="F171" s="295"/>
      <c r="G171" s="295"/>
      <c r="H171" s="295"/>
      <c r="I171" s="295"/>
      <c r="J171" s="295"/>
      <c r="K171" s="295"/>
      <c r="L171" s="27"/>
      <c r="M171" s="27"/>
      <c r="N171" s="27"/>
      <c r="O171" s="27"/>
      <c r="P171" s="295"/>
      <c r="Q171" s="295"/>
      <c r="R171" s="295"/>
      <c r="S171" s="295"/>
      <c r="T171" s="295"/>
    </row>
    <row r="172" spans="1:20" ht="13.5" x14ac:dyDescent="0.2">
      <c r="A172" s="295"/>
      <c r="B172" s="295"/>
      <c r="C172" s="295"/>
      <c r="D172" s="295"/>
      <c r="E172" s="295"/>
      <c r="F172" s="295"/>
      <c r="G172" s="295"/>
      <c r="H172" s="295"/>
      <c r="I172" s="295"/>
      <c r="J172" s="295"/>
      <c r="K172" s="295"/>
      <c r="L172" s="27"/>
      <c r="M172" s="27"/>
      <c r="N172" s="27"/>
      <c r="O172" s="27"/>
      <c r="P172" s="295"/>
      <c r="Q172" s="295"/>
      <c r="R172" s="295"/>
      <c r="S172" s="295"/>
      <c r="T172" s="295"/>
    </row>
    <row r="173" spans="1:20" ht="13.5" x14ac:dyDescent="0.2">
      <c r="A173" s="295"/>
      <c r="B173" s="295"/>
      <c r="C173" s="295"/>
      <c r="D173" s="295"/>
      <c r="E173" s="295"/>
      <c r="F173" s="295"/>
      <c r="G173" s="295"/>
      <c r="H173" s="295"/>
      <c r="I173" s="295"/>
      <c r="J173" s="295"/>
      <c r="K173" s="295"/>
      <c r="L173" s="27"/>
      <c r="M173" s="27"/>
      <c r="N173" s="27"/>
      <c r="O173" s="27"/>
      <c r="P173" s="295"/>
      <c r="Q173" s="295"/>
      <c r="R173" s="295"/>
      <c r="S173" s="295"/>
      <c r="T173" s="295"/>
    </row>
    <row r="174" spans="1:20" ht="13.5" x14ac:dyDescent="0.2">
      <c r="A174" s="295"/>
      <c r="B174" s="295"/>
      <c r="C174" s="295"/>
      <c r="D174" s="295"/>
      <c r="E174" s="295"/>
      <c r="F174" s="295"/>
      <c r="G174" s="295"/>
      <c r="H174" s="295"/>
      <c r="I174" s="295"/>
      <c r="J174" s="295"/>
      <c r="K174" s="295"/>
      <c r="L174" s="27"/>
      <c r="M174" s="27"/>
      <c r="N174" s="27"/>
      <c r="O174" s="27"/>
      <c r="P174" s="295"/>
      <c r="Q174" s="295"/>
      <c r="R174" s="295"/>
      <c r="S174" s="295"/>
      <c r="T174" s="295"/>
    </row>
    <row r="175" spans="1:20" ht="13.5" x14ac:dyDescent="0.2">
      <c r="A175" s="295"/>
      <c r="B175" s="295"/>
      <c r="C175" s="295"/>
      <c r="D175" s="295"/>
      <c r="E175" s="295"/>
      <c r="F175" s="295"/>
      <c r="G175" s="295"/>
      <c r="H175" s="295"/>
      <c r="I175" s="295"/>
      <c r="J175" s="295"/>
      <c r="K175" s="295"/>
      <c r="L175" s="27"/>
      <c r="M175" s="27"/>
      <c r="N175" s="27"/>
      <c r="O175" s="27"/>
      <c r="P175" s="295"/>
      <c r="Q175" s="295"/>
      <c r="R175" s="295"/>
      <c r="S175" s="295"/>
      <c r="T175" s="295"/>
    </row>
    <row r="176" spans="1:20" ht="13.5" x14ac:dyDescent="0.2">
      <c r="A176" s="295"/>
      <c r="B176" s="295"/>
      <c r="C176" s="295"/>
      <c r="D176" s="295"/>
      <c r="E176" s="295"/>
      <c r="F176" s="295"/>
      <c r="G176" s="295"/>
      <c r="H176" s="295"/>
      <c r="I176" s="295"/>
      <c r="J176" s="295"/>
      <c r="K176" s="295"/>
      <c r="L176" s="27"/>
      <c r="M176" s="27"/>
      <c r="N176" s="27"/>
      <c r="O176" s="27"/>
      <c r="P176" s="295"/>
      <c r="Q176" s="295"/>
      <c r="R176" s="295"/>
      <c r="S176" s="295"/>
      <c r="T176" s="295"/>
    </row>
    <row r="177" spans="1:20" ht="13.5" x14ac:dyDescent="0.2">
      <c r="A177" s="295"/>
      <c r="B177" s="295"/>
      <c r="C177" s="295"/>
      <c r="D177" s="295"/>
      <c r="E177" s="295"/>
      <c r="F177" s="295"/>
      <c r="G177" s="295"/>
      <c r="H177" s="295"/>
      <c r="I177" s="295"/>
      <c r="J177" s="295"/>
      <c r="K177" s="295"/>
      <c r="L177" s="27"/>
      <c r="M177" s="27"/>
      <c r="N177" s="27"/>
      <c r="O177" s="27"/>
      <c r="P177" s="295"/>
      <c r="Q177" s="295"/>
      <c r="R177" s="295"/>
      <c r="S177" s="295"/>
      <c r="T177" s="295"/>
    </row>
    <row r="178" spans="1:20" ht="13.5" x14ac:dyDescent="0.2">
      <c r="A178" s="295"/>
      <c r="B178" s="295"/>
      <c r="C178" s="295"/>
      <c r="D178" s="295"/>
      <c r="E178" s="295"/>
      <c r="F178" s="295"/>
      <c r="G178" s="295"/>
      <c r="H178" s="295"/>
      <c r="I178" s="295"/>
      <c r="J178" s="295"/>
      <c r="K178" s="295"/>
      <c r="L178" s="27"/>
      <c r="M178" s="27"/>
      <c r="N178" s="27"/>
      <c r="O178" s="27"/>
      <c r="P178" s="295"/>
      <c r="Q178" s="295"/>
      <c r="R178" s="295"/>
      <c r="S178" s="295"/>
      <c r="T178" s="295"/>
    </row>
    <row r="179" spans="1:20" ht="13.5" x14ac:dyDescent="0.2">
      <c r="A179" s="295"/>
      <c r="B179" s="295"/>
      <c r="C179" s="295"/>
      <c r="D179" s="295"/>
      <c r="E179" s="295"/>
      <c r="F179" s="295"/>
      <c r="G179" s="295"/>
      <c r="H179" s="295"/>
      <c r="I179" s="295"/>
      <c r="J179" s="295"/>
      <c r="K179" s="295"/>
      <c r="L179" s="27"/>
      <c r="M179" s="27"/>
      <c r="N179" s="27"/>
      <c r="O179" s="27"/>
      <c r="P179" s="295"/>
      <c r="Q179" s="295"/>
      <c r="R179" s="295"/>
      <c r="S179" s="295"/>
      <c r="T179" s="295"/>
    </row>
    <row r="180" spans="1:20" ht="13.5" x14ac:dyDescent="0.2">
      <c r="A180" s="295"/>
      <c r="B180" s="295"/>
      <c r="C180" s="295"/>
      <c r="D180" s="295"/>
      <c r="E180" s="295"/>
      <c r="F180" s="295"/>
      <c r="G180" s="295"/>
      <c r="H180" s="295"/>
      <c r="I180" s="295"/>
      <c r="J180" s="295"/>
      <c r="K180" s="295"/>
      <c r="L180" s="27"/>
      <c r="M180" s="27"/>
      <c r="N180" s="27"/>
      <c r="O180" s="27"/>
      <c r="P180" s="295"/>
      <c r="Q180" s="295"/>
      <c r="R180" s="295"/>
      <c r="S180" s="295"/>
      <c r="T180" s="295"/>
    </row>
    <row r="181" spans="1:20" ht="13.5" x14ac:dyDescent="0.2">
      <c r="A181" s="295"/>
      <c r="B181" s="295"/>
      <c r="C181" s="295"/>
      <c r="D181" s="295"/>
      <c r="E181" s="295"/>
      <c r="F181" s="295"/>
      <c r="G181" s="295"/>
      <c r="H181" s="295"/>
      <c r="I181" s="295"/>
      <c r="J181" s="295"/>
      <c r="K181" s="295"/>
      <c r="L181" s="27"/>
      <c r="M181" s="27"/>
      <c r="N181" s="27"/>
      <c r="O181" s="27"/>
      <c r="P181" s="295"/>
      <c r="Q181" s="295"/>
      <c r="R181" s="295"/>
      <c r="S181" s="295"/>
      <c r="T181" s="295"/>
    </row>
    <row r="182" spans="1:20" ht="13.5" x14ac:dyDescent="0.2">
      <c r="A182" s="295"/>
      <c r="B182" s="295"/>
      <c r="C182" s="295"/>
      <c r="D182" s="295"/>
      <c r="E182" s="295"/>
      <c r="F182" s="295"/>
      <c r="G182" s="295"/>
      <c r="H182" s="295"/>
      <c r="I182" s="295"/>
      <c r="J182" s="295"/>
      <c r="K182" s="295"/>
      <c r="L182" s="27"/>
      <c r="M182" s="27"/>
      <c r="N182" s="27"/>
      <c r="O182" s="27"/>
      <c r="P182" s="295"/>
      <c r="Q182" s="295"/>
      <c r="R182" s="295"/>
      <c r="S182" s="295"/>
      <c r="T182" s="295"/>
    </row>
    <row r="183" spans="1:20" ht="13.5" x14ac:dyDescent="0.2">
      <c r="A183" s="295"/>
      <c r="B183" s="295"/>
      <c r="C183" s="295"/>
      <c r="D183" s="295"/>
      <c r="E183" s="295"/>
      <c r="F183" s="295"/>
      <c r="G183" s="295"/>
      <c r="H183" s="295"/>
      <c r="I183" s="295"/>
      <c r="J183" s="295"/>
      <c r="K183" s="295"/>
      <c r="L183" s="27"/>
      <c r="M183" s="27"/>
      <c r="N183" s="27"/>
      <c r="O183" s="27"/>
      <c r="P183" s="295"/>
      <c r="Q183" s="295"/>
      <c r="R183" s="295"/>
      <c r="S183" s="295"/>
      <c r="T183" s="295"/>
    </row>
    <row r="184" spans="1:20" ht="13.5" x14ac:dyDescent="0.2">
      <c r="A184" s="295"/>
      <c r="B184" s="295"/>
      <c r="C184" s="295"/>
      <c r="D184" s="295"/>
      <c r="E184" s="295"/>
      <c r="F184" s="295"/>
      <c r="G184" s="295"/>
      <c r="H184" s="295"/>
      <c r="I184" s="295"/>
      <c r="J184" s="295"/>
      <c r="K184" s="295"/>
      <c r="L184" s="27"/>
      <c r="M184" s="27"/>
      <c r="N184" s="27"/>
      <c r="O184" s="27"/>
      <c r="P184" s="295"/>
      <c r="Q184" s="295"/>
      <c r="R184" s="295"/>
      <c r="S184" s="295"/>
      <c r="T184" s="295"/>
    </row>
    <row r="185" spans="1:20" ht="13.5" x14ac:dyDescent="0.2">
      <c r="A185" s="295"/>
      <c r="B185" s="295"/>
      <c r="C185" s="295"/>
      <c r="D185" s="295"/>
      <c r="E185" s="295"/>
      <c r="F185" s="295"/>
      <c r="G185" s="295"/>
      <c r="H185" s="295"/>
      <c r="I185" s="295"/>
      <c r="J185" s="295"/>
      <c r="K185" s="295"/>
      <c r="L185" s="27"/>
      <c r="M185" s="27"/>
      <c r="N185" s="27"/>
      <c r="O185" s="27"/>
      <c r="P185" s="295"/>
      <c r="Q185" s="295"/>
      <c r="R185" s="295"/>
      <c r="S185" s="295"/>
      <c r="T185" s="295"/>
    </row>
    <row r="186" spans="1:20" ht="13.5" x14ac:dyDescent="0.2">
      <c r="A186" s="295"/>
      <c r="B186" s="295"/>
      <c r="C186" s="295"/>
      <c r="D186" s="295"/>
      <c r="E186" s="295"/>
      <c r="F186" s="295"/>
      <c r="G186" s="295"/>
      <c r="H186" s="295"/>
      <c r="I186" s="295"/>
      <c r="J186" s="295"/>
      <c r="K186" s="295"/>
      <c r="L186" s="27"/>
      <c r="M186" s="27"/>
      <c r="N186" s="27"/>
      <c r="O186" s="27"/>
      <c r="P186" s="295"/>
      <c r="Q186" s="295"/>
      <c r="R186" s="295"/>
      <c r="S186" s="295"/>
      <c r="T186" s="295"/>
    </row>
    <row r="187" spans="1:20" ht="13.5" x14ac:dyDescent="0.2">
      <c r="A187" s="295"/>
      <c r="B187" s="295"/>
      <c r="C187" s="295"/>
      <c r="D187" s="295"/>
      <c r="E187" s="295"/>
      <c r="F187" s="295"/>
      <c r="G187" s="295"/>
      <c r="H187" s="295"/>
      <c r="I187" s="295"/>
      <c r="J187" s="295"/>
      <c r="K187" s="295"/>
      <c r="L187" s="27"/>
      <c r="M187" s="27"/>
      <c r="N187" s="27"/>
      <c r="O187" s="27"/>
      <c r="P187" s="295"/>
      <c r="Q187" s="295"/>
      <c r="R187" s="295"/>
      <c r="S187" s="295"/>
      <c r="T187" s="295"/>
    </row>
    <row r="188" spans="1:20" ht="13.5" x14ac:dyDescent="0.2">
      <c r="A188" s="295"/>
      <c r="B188" s="295"/>
      <c r="C188" s="295"/>
      <c r="D188" s="295"/>
      <c r="E188" s="295"/>
      <c r="F188" s="295"/>
      <c r="G188" s="295"/>
      <c r="H188" s="295"/>
      <c r="I188" s="295"/>
      <c r="J188" s="295"/>
      <c r="K188" s="295"/>
      <c r="L188" s="27"/>
      <c r="M188" s="27"/>
      <c r="N188" s="27"/>
      <c r="O188" s="27"/>
      <c r="P188" s="295"/>
      <c r="Q188" s="295"/>
      <c r="R188" s="295"/>
      <c r="S188" s="295"/>
      <c r="T188" s="295"/>
    </row>
    <row r="189" spans="1:20" ht="13.5" x14ac:dyDescent="0.2">
      <c r="A189" s="295"/>
      <c r="B189" s="295"/>
      <c r="C189" s="295"/>
      <c r="D189" s="295"/>
      <c r="E189" s="295"/>
      <c r="F189" s="295"/>
      <c r="G189" s="295"/>
      <c r="H189" s="295"/>
      <c r="I189" s="295"/>
      <c r="J189" s="295"/>
      <c r="K189" s="295"/>
      <c r="L189" s="27"/>
      <c r="M189" s="27"/>
      <c r="N189" s="27"/>
      <c r="O189" s="27"/>
      <c r="P189" s="295"/>
      <c r="Q189" s="295"/>
      <c r="R189" s="295"/>
      <c r="S189" s="295"/>
      <c r="T189" s="295"/>
    </row>
    <row r="190" spans="1:20" ht="13.5" x14ac:dyDescent="0.2">
      <c r="A190" s="295"/>
      <c r="B190" s="295"/>
      <c r="C190" s="295"/>
      <c r="D190" s="295"/>
      <c r="E190" s="295"/>
      <c r="F190" s="295"/>
      <c r="G190" s="295"/>
      <c r="H190" s="295"/>
      <c r="I190" s="295"/>
      <c r="J190" s="295"/>
      <c r="K190" s="295"/>
      <c r="L190" s="27"/>
      <c r="M190" s="27"/>
      <c r="N190" s="27"/>
      <c r="O190" s="27"/>
      <c r="P190" s="295"/>
      <c r="Q190" s="295"/>
      <c r="R190" s="295"/>
      <c r="S190" s="295"/>
      <c r="T190" s="295"/>
    </row>
    <row r="191" spans="1:20" ht="13.5" x14ac:dyDescent="0.2">
      <c r="A191" s="295"/>
      <c r="B191" s="295"/>
      <c r="C191" s="295"/>
      <c r="D191" s="295"/>
      <c r="E191" s="295"/>
      <c r="F191" s="295"/>
      <c r="G191" s="295"/>
      <c r="H191" s="295"/>
      <c r="I191" s="295"/>
      <c r="J191" s="295"/>
      <c r="K191" s="295"/>
      <c r="L191" s="27"/>
      <c r="M191" s="27"/>
      <c r="N191" s="27"/>
      <c r="O191" s="27"/>
      <c r="P191" s="295"/>
      <c r="Q191" s="295"/>
      <c r="R191" s="295"/>
      <c r="S191" s="295"/>
      <c r="T191" s="295"/>
    </row>
    <row r="192" spans="1:20" ht="13.5" x14ac:dyDescent="0.2">
      <c r="A192" s="295"/>
      <c r="B192" s="295"/>
      <c r="C192" s="295"/>
      <c r="D192" s="295"/>
      <c r="E192" s="295"/>
      <c r="F192" s="295"/>
      <c r="G192" s="295"/>
      <c r="H192" s="295"/>
      <c r="I192" s="295"/>
      <c r="J192" s="295"/>
      <c r="K192" s="295"/>
      <c r="L192" s="27"/>
      <c r="M192" s="27"/>
      <c r="N192" s="27"/>
      <c r="O192" s="27"/>
      <c r="P192" s="295"/>
      <c r="Q192" s="295"/>
      <c r="R192" s="295"/>
      <c r="S192" s="295"/>
      <c r="T192" s="295"/>
    </row>
    <row r="193" spans="1:20" ht="13.5" x14ac:dyDescent="0.2">
      <c r="A193" s="295"/>
      <c r="B193" s="295"/>
      <c r="C193" s="295"/>
      <c r="D193" s="295"/>
      <c r="E193" s="295"/>
      <c r="F193" s="295"/>
      <c r="G193" s="295"/>
      <c r="H193" s="295"/>
      <c r="I193" s="295"/>
      <c r="J193" s="295"/>
      <c r="K193" s="295"/>
      <c r="L193" s="27"/>
      <c r="M193" s="27"/>
      <c r="N193" s="27"/>
      <c r="O193" s="27"/>
      <c r="P193" s="295"/>
      <c r="Q193" s="295"/>
      <c r="R193" s="295"/>
      <c r="S193" s="295"/>
      <c r="T193" s="295"/>
    </row>
    <row r="194" spans="1:20" ht="13.5" x14ac:dyDescent="0.2">
      <c r="A194" s="295"/>
      <c r="B194" s="295"/>
      <c r="C194" s="295"/>
      <c r="D194" s="295"/>
      <c r="E194" s="295"/>
      <c r="F194" s="295"/>
      <c r="G194" s="295"/>
      <c r="H194" s="295"/>
      <c r="I194" s="295"/>
      <c r="J194" s="295"/>
      <c r="K194" s="295"/>
      <c r="L194" s="27"/>
      <c r="M194" s="27"/>
      <c r="N194" s="27"/>
      <c r="O194" s="27"/>
      <c r="P194" s="295"/>
      <c r="Q194" s="295"/>
      <c r="R194" s="295"/>
      <c r="S194" s="295"/>
      <c r="T194" s="295"/>
    </row>
    <row r="195" spans="1:20" ht="13.5" x14ac:dyDescent="0.2">
      <c r="A195" s="295"/>
      <c r="B195" s="295"/>
      <c r="C195" s="295"/>
      <c r="D195" s="295"/>
      <c r="E195" s="295"/>
      <c r="F195" s="295"/>
      <c r="G195" s="295"/>
      <c r="H195" s="295"/>
      <c r="I195" s="295"/>
      <c r="J195" s="295"/>
      <c r="K195" s="295"/>
      <c r="L195" s="27"/>
      <c r="M195" s="27"/>
      <c r="N195" s="27"/>
      <c r="O195" s="27"/>
      <c r="P195" s="295"/>
      <c r="Q195" s="295"/>
      <c r="R195" s="295"/>
      <c r="S195" s="295"/>
      <c r="T195" s="295"/>
    </row>
    <row r="196" spans="1:20" ht="13.5" x14ac:dyDescent="0.2">
      <c r="A196" s="295"/>
      <c r="B196" s="295"/>
      <c r="C196" s="295"/>
      <c r="D196" s="295"/>
      <c r="E196" s="295"/>
      <c r="F196" s="295"/>
      <c r="G196" s="295"/>
      <c r="H196" s="295"/>
      <c r="I196" s="295"/>
      <c r="J196" s="295"/>
      <c r="K196" s="295"/>
      <c r="L196" s="27"/>
      <c r="M196" s="27"/>
      <c r="N196" s="27"/>
      <c r="O196" s="27"/>
      <c r="P196" s="295"/>
      <c r="Q196" s="295"/>
      <c r="R196" s="295"/>
      <c r="S196" s="295"/>
      <c r="T196" s="295"/>
    </row>
    <row r="197" spans="1:20" ht="13.5" x14ac:dyDescent="0.2">
      <c r="A197" s="295"/>
      <c r="B197" s="295"/>
      <c r="C197" s="295"/>
      <c r="D197" s="295"/>
      <c r="E197" s="295"/>
      <c r="F197" s="295"/>
      <c r="G197" s="295"/>
      <c r="H197" s="295"/>
      <c r="I197" s="295"/>
      <c r="J197" s="295"/>
      <c r="K197" s="295"/>
      <c r="L197" s="27"/>
      <c r="M197" s="27"/>
      <c r="N197" s="27"/>
      <c r="O197" s="27"/>
      <c r="P197" s="295"/>
      <c r="Q197" s="295"/>
      <c r="R197" s="295"/>
      <c r="S197" s="295"/>
      <c r="T197" s="295"/>
    </row>
    <row r="198" spans="1:20" ht="13.5" x14ac:dyDescent="0.2">
      <c r="A198" s="295"/>
      <c r="B198" s="295"/>
      <c r="C198" s="295"/>
      <c r="D198" s="295"/>
      <c r="E198" s="295"/>
      <c r="F198" s="295"/>
      <c r="G198" s="295"/>
      <c r="H198" s="295"/>
      <c r="I198" s="295"/>
      <c r="J198" s="295"/>
      <c r="K198" s="295"/>
      <c r="L198" s="27"/>
      <c r="M198" s="27"/>
      <c r="N198" s="27"/>
      <c r="O198" s="27"/>
      <c r="P198" s="295"/>
      <c r="Q198" s="295"/>
      <c r="R198" s="295"/>
      <c r="S198" s="295"/>
      <c r="T198" s="295"/>
    </row>
    <row r="199" spans="1:20" ht="13.5" x14ac:dyDescent="0.2">
      <c r="A199" s="295"/>
      <c r="B199" s="295"/>
      <c r="C199" s="295"/>
      <c r="D199" s="295"/>
      <c r="E199" s="295"/>
      <c r="F199" s="295"/>
      <c r="G199" s="295"/>
      <c r="H199" s="295"/>
      <c r="I199" s="295"/>
      <c r="J199" s="295"/>
      <c r="K199" s="295"/>
      <c r="L199" s="27"/>
      <c r="M199" s="27"/>
      <c r="N199" s="27"/>
      <c r="O199" s="27"/>
      <c r="P199" s="295"/>
      <c r="Q199" s="295"/>
      <c r="R199" s="295"/>
      <c r="S199" s="295"/>
      <c r="T199" s="295"/>
    </row>
    <row r="200" spans="1:20" ht="13.5" x14ac:dyDescent="0.2">
      <c r="A200" s="295"/>
      <c r="B200" s="295"/>
      <c r="C200" s="295"/>
      <c r="D200" s="295"/>
      <c r="E200" s="295"/>
      <c r="F200" s="295"/>
      <c r="G200" s="295"/>
      <c r="H200" s="295"/>
      <c r="I200" s="295"/>
      <c r="J200" s="295"/>
      <c r="K200" s="295"/>
      <c r="L200" s="27"/>
      <c r="M200" s="27"/>
      <c r="N200" s="27"/>
      <c r="O200" s="27"/>
      <c r="P200" s="295"/>
      <c r="Q200" s="295"/>
      <c r="R200" s="295"/>
      <c r="S200" s="295"/>
      <c r="T200" s="295"/>
    </row>
    <row r="201" spans="1:20" ht="13.5" x14ac:dyDescent="0.2">
      <c r="A201" s="295"/>
      <c r="B201" s="295"/>
      <c r="C201" s="295"/>
      <c r="D201" s="295"/>
      <c r="E201" s="295"/>
      <c r="F201" s="295"/>
      <c r="G201" s="295"/>
      <c r="H201" s="295"/>
      <c r="I201" s="295"/>
      <c r="J201" s="295"/>
      <c r="K201" s="295"/>
      <c r="L201" s="27"/>
      <c r="M201" s="27"/>
      <c r="N201" s="27"/>
      <c r="O201" s="27"/>
      <c r="P201" s="295"/>
      <c r="Q201" s="295"/>
      <c r="R201" s="295"/>
      <c r="S201" s="295"/>
      <c r="T201" s="295"/>
    </row>
  </sheetData>
  <mergeCells count="17">
    <mergeCell ref="H12:I12"/>
    <mergeCell ref="H13:I13"/>
    <mergeCell ref="G4:K4"/>
    <mergeCell ref="H18:K18"/>
    <mergeCell ref="D43:G43"/>
    <mergeCell ref="D37:G37"/>
    <mergeCell ref="D25:G25"/>
    <mergeCell ref="H22:K22"/>
    <mergeCell ref="H25:K25"/>
    <mergeCell ref="H37:K37"/>
    <mergeCell ref="H43:K43"/>
    <mergeCell ref="D22:G22"/>
    <mergeCell ref="D18:G18"/>
    <mergeCell ref="B18:B20"/>
    <mergeCell ref="C4:F4"/>
    <mergeCell ref="E13:F13"/>
    <mergeCell ref="C13:D13"/>
  </mergeCells>
  <phoneticPr fontId="0" type="noConversion"/>
  <pageMargins left="0.7" right="0.7" top="0.75" bottom="0.75" header="0.3" footer="0.3"/>
  <drawing r:id="rId1"/>
  <picture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99C45B-283F-4DF7-93AE-3AC14C687224}">
  <sheetPr>
    <outlinePr summaryBelow="0" summaryRight="0"/>
  </sheetPr>
  <dimension ref="A1:T216"/>
  <sheetViews>
    <sheetView showGridLines="0" workbookViewId="0"/>
  </sheetViews>
  <sheetFormatPr defaultColWidth="14" defaultRowHeight="12.75" x14ac:dyDescent="0.2"/>
  <cols>
    <col min="2" max="15" width="16" customWidth="1"/>
  </cols>
  <sheetData>
    <row r="1" spans="1:20" ht="13.5" x14ac:dyDescent="0.2">
      <c r="A1" s="295"/>
      <c r="B1" s="295"/>
      <c r="C1" s="295"/>
      <c r="D1" s="295"/>
      <c r="E1" s="295"/>
      <c r="F1" s="295"/>
      <c r="G1" s="295"/>
      <c r="H1" s="295"/>
      <c r="I1" s="295"/>
      <c r="J1" s="295"/>
      <c r="K1" s="295"/>
      <c r="L1" s="295"/>
      <c r="M1" s="295"/>
      <c r="N1" s="295"/>
      <c r="O1" s="295"/>
      <c r="P1" s="295"/>
      <c r="Q1" s="295"/>
      <c r="R1" s="295"/>
      <c r="S1" s="295"/>
      <c r="T1" s="295"/>
    </row>
    <row r="2" spans="1:20" ht="15.75" x14ac:dyDescent="0.2">
      <c r="A2" s="295"/>
      <c r="B2" s="336" t="s">
        <v>382</v>
      </c>
      <c r="C2" s="295"/>
      <c r="D2" s="295"/>
      <c r="E2" s="295"/>
      <c r="F2" s="295"/>
      <c r="G2" s="295"/>
      <c r="H2" s="295"/>
      <c r="I2" s="295"/>
      <c r="J2" s="295"/>
      <c r="K2" s="295"/>
      <c r="L2" s="295"/>
      <c r="M2" s="295"/>
      <c r="N2" s="295"/>
      <c r="O2" s="295"/>
      <c r="P2" s="295"/>
      <c r="Q2" s="295"/>
      <c r="R2" s="295"/>
      <c r="S2" s="295"/>
      <c r="T2" s="295"/>
    </row>
    <row r="3" spans="1:20" ht="13.5" x14ac:dyDescent="0.2">
      <c r="A3" s="295"/>
      <c r="B3" s="366" t="s">
        <v>383</v>
      </c>
      <c r="C3" s="344"/>
      <c r="D3" s="344"/>
      <c r="E3" s="344"/>
      <c r="F3" s="344"/>
      <c r="G3" s="344"/>
      <c r="H3" s="344"/>
      <c r="I3" s="344"/>
      <c r="J3" s="344"/>
      <c r="K3" s="344"/>
      <c r="L3" s="344"/>
      <c r="M3" s="344"/>
      <c r="N3" s="344"/>
      <c r="O3" s="295"/>
      <c r="P3" s="295"/>
      <c r="Q3" s="295"/>
      <c r="R3" s="295"/>
      <c r="S3" s="295"/>
      <c r="T3" s="295"/>
    </row>
    <row r="4" spans="1:20" ht="13.5" x14ac:dyDescent="0.2">
      <c r="A4" s="300"/>
      <c r="B4" s="539"/>
      <c r="C4" s="540" t="s">
        <v>153</v>
      </c>
      <c r="D4" s="540" t="s">
        <v>154</v>
      </c>
      <c r="E4" s="540" t="s">
        <v>155</v>
      </c>
      <c r="F4" s="540" t="s">
        <v>156</v>
      </c>
      <c r="G4" s="540" t="s">
        <v>157</v>
      </c>
      <c r="H4" s="540" t="s">
        <v>158</v>
      </c>
      <c r="I4" s="540" t="s">
        <v>159</v>
      </c>
      <c r="J4" s="540" t="s">
        <v>160</v>
      </c>
      <c r="K4" s="540" t="s">
        <v>161</v>
      </c>
      <c r="L4" s="540" t="s">
        <v>162</v>
      </c>
      <c r="M4" s="540" t="s">
        <v>163</v>
      </c>
      <c r="N4" s="541" t="s">
        <v>164</v>
      </c>
      <c r="O4" s="294"/>
      <c r="P4" s="295"/>
      <c r="Q4" s="295"/>
      <c r="R4" s="295"/>
      <c r="S4" s="295"/>
      <c r="T4" s="295"/>
    </row>
    <row r="5" spans="1:20" ht="13.5" x14ac:dyDescent="0.2">
      <c r="A5" s="508">
        <v>2536057</v>
      </c>
      <c r="B5" s="47" t="s">
        <v>384</v>
      </c>
      <c r="C5" s="48">
        <v>1569574</v>
      </c>
      <c r="D5" s="48">
        <v>2376725</v>
      </c>
      <c r="E5" s="48">
        <v>2478593</v>
      </c>
      <c r="F5" s="48">
        <v>2747705</v>
      </c>
      <c r="G5" s="48">
        <v>4494340</v>
      </c>
      <c r="H5" s="48">
        <v>8817526</v>
      </c>
      <c r="I5" s="48">
        <v>3240494</v>
      </c>
      <c r="J5" s="48">
        <v>4971105</v>
      </c>
      <c r="K5" s="48">
        <v>5339591</v>
      </c>
      <c r="L5" s="48">
        <v>7190799</v>
      </c>
      <c r="M5" s="48">
        <v>6277941</v>
      </c>
      <c r="N5" s="165">
        <v>5114807</v>
      </c>
      <c r="O5" s="294"/>
      <c r="P5" s="295"/>
      <c r="Q5" s="295"/>
      <c r="R5" s="295"/>
      <c r="S5" s="295"/>
      <c r="T5" s="295"/>
    </row>
    <row r="6" spans="1:20" ht="13.5" x14ac:dyDescent="0.2">
      <c r="A6" s="512"/>
      <c r="B6" s="511" t="s">
        <v>166</v>
      </c>
      <c r="C6" s="509">
        <f>C5/A5-1</f>
        <v>-0.38109671825199509</v>
      </c>
      <c r="D6" s="509">
        <f t="shared" ref="D6:N6" si="0">D5/C5-1</f>
        <v>0.51424845212777481</v>
      </c>
      <c r="E6" s="509">
        <f t="shared" si="0"/>
        <v>4.2860659100232512E-2</v>
      </c>
      <c r="F6" s="509">
        <f t="shared" si="0"/>
        <v>0.10857450174352956</v>
      </c>
      <c r="G6" s="509">
        <f t="shared" si="0"/>
        <v>0.6356704959229611</v>
      </c>
      <c r="H6" s="509">
        <f t="shared" si="0"/>
        <v>0.96191787893216807</v>
      </c>
      <c r="I6" s="509">
        <f t="shared" si="0"/>
        <v>-0.63249396712864803</v>
      </c>
      <c r="J6" s="509">
        <f t="shared" si="0"/>
        <v>0.53405777020417267</v>
      </c>
      <c r="K6" s="509">
        <f t="shared" si="0"/>
        <v>7.4125571678731461E-2</v>
      </c>
      <c r="L6" s="509">
        <f t="shared" si="0"/>
        <v>0.34669471875280333</v>
      </c>
      <c r="M6" s="509">
        <f t="shared" si="0"/>
        <v>-0.12694806237804723</v>
      </c>
      <c r="N6" s="510">
        <f t="shared" si="0"/>
        <v>-0.18527316519858983</v>
      </c>
      <c r="O6" s="294"/>
      <c r="P6" s="295"/>
      <c r="Q6" s="295"/>
      <c r="R6" s="295"/>
      <c r="S6" s="295"/>
      <c r="T6" s="295"/>
    </row>
    <row r="7" spans="1:20" ht="13.5" x14ac:dyDescent="0.2">
      <c r="A7" s="508">
        <v>166689</v>
      </c>
      <c r="B7" s="47" t="s">
        <v>385</v>
      </c>
      <c r="C7" s="515">
        <v>142992</v>
      </c>
      <c r="D7" s="514">
        <v>217912</v>
      </c>
      <c r="E7" s="514">
        <v>206963</v>
      </c>
      <c r="F7" s="514">
        <v>216591</v>
      </c>
      <c r="G7" s="514">
        <v>288628</v>
      </c>
      <c r="H7" s="514">
        <v>352888</v>
      </c>
      <c r="I7" s="514">
        <v>296173</v>
      </c>
      <c r="J7" s="514">
        <v>357628</v>
      </c>
      <c r="K7" s="514">
        <v>469384</v>
      </c>
      <c r="L7" s="514">
        <v>612067</v>
      </c>
      <c r="M7" s="514">
        <v>548019</v>
      </c>
      <c r="N7" s="516">
        <v>464970</v>
      </c>
      <c r="O7" s="294"/>
      <c r="P7" s="295"/>
      <c r="Q7" s="295"/>
      <c r="R7" s="295"/>
      <c r="S7" s="295"/>
      <c r="T7" s="295"/>
    </row>
    <row r="8" spans="1:20" ht="13.5" x14ac:dyDescent="0.2">
      <c r="A8" s="512"/>
      <c r="B8" s="511" t="s">
        <v>166</v>
      </c>
      <c r="C8" s="509">
        <f>C7/A7-1</f>
        <v>-0.14216295016467795</v>
      </c>
      <c r="D8" s="509">
        <f t="shared" ref="D8:N8" si="1">D7/C7-1</f>
        <v>0.52394539554660402</v>
      </c>
      <c r="E8" s="509">
        <f t="shared" si="1"/>
        <v>-5.0245053048937227E-2</v>
      </c>
      <c r="F8" s="509">
        <f t="shared" si="1"/>
        <v>4.6520392533931254E-2</v>
      </c>
      <c r="G8" s="509">
        <f t="shared" si="1"/>
        <v>0.33259461381128497</v>
      </c>
      <c r="H8" s="509">
        <f t="shared" si="1"/>
        <v>0.2226395221530828</v>
      </c>
      <c r="I8" s="509">
        <f t="shared" si="1"/>
        <v>-0.16071671465167414</v>
      </c>
      <c r="J8" s="509">
        <f t="shared" si="1"/>
        <v>0.20749696967650655</v>
      </c>
      <c r="K8" s="509">
        <f t="shared" si="1"/>
        <v>0.31249231044549086</v>
      </c>
      <c r="L8" s="509">
        <f t="shared" si="1"/>
        <v>0.30397925792101987</v>
      </c>
      <c r="M8" s="509">
        <f t="shared" si="1"/>
        <v>-0.10464213885081208</v>
      </c>
      <c r="N8" s="510">
        <f t="shared" si="1"/>
        <v>-0.15154401580967081</v>
      </c>
      <c r="O8" s="294"/>
      <c r="P8" s="295"/>
      <c r="Q8" s="295"/>
      <c r="R8" s="295"/>
      <c r="S8" s="295"/>
      <c r="T8" s="295"/>
    </row>
    <row r="9" spans="1:20" ht="13.5" x14ac:dyDescent="0.2">
      <c r="A9" s="513">
        <v>23837</v>
      </c>
      <c r="B9" s="47" t="s">
        <v>53</v>
      </c>
      <c r="C9" s="515">
        <v>16087</v>
      </c>
      <c r="D9" s="514">
        <v>26760</v>
      </c>
      <c r="E9" s="514">
        <v>24173</v>
      </c>
      <c r="F9" s="514">
        <v>26337</v>
      </c>
      <c r="G9" s="514">
        <v>39282</v>
      </c>
      <c r="H9" s="514">
        <v>64967</v>
      </c>
      <c r="I9" s="514">
        <v>34090</v>
      </c>
      <c r="J9" s="514">
        <v>51212</v>
      </c>
      <c r="K9" s="514">
        <v>76275</v>
      </c>
      <c r="L9" s="514">
        <v>74672</v>
      </c>
      <c r="M9" s="514">
        <v>70914</v>
      </c>
      <c r="N9" s="516">
        <v>62492</v>
      </c>
      <c r="O9" s="294"/>
      <c r="P9" s="295"/>
      <c r="Q9" s="295"/>
      <c r="R9" s="295"/>
      <c r="S9" s="295"/>
      <c r="T9" s="295"/>
    </row>
    <row r="10" spans="1:20" ht="13.5" x14ac:dyDescent="0.2">
      <c r="A10" s="512"/>
      <c r="B10" s="511" t="s">
        <v>166</v>
      </c>
      <c r="C10" s="509">
        <f>C9/A9-1</f>
        <v>-0.32512480597390614</v>
      </c>
      <c r="D10" s="509">
        <f t="shared" ref="D10:N10" si="2">D9/C9-1</f>
        <v>0.66345496363523337</v>
      </c>
      <c r="E10" s="509">
        <f t="shared" si="2"/>
        <v>-9.6674140508221207E-2</v>
      </c>
      <c r="F10" s="509">
        <f t="shared" si="2"/>
        <v>8.9521366814214298E-2</v>
      </c>
      <c r="G10" s="509">
        <f t="shared" si="2"/>
        <v>0.4915138398450849</v>
      </c>
      <c r="H10" s="509">
        <f t="shared" si="2"/>
        <v>0.65386181966294998</v>
      </c>
      <c r="I10" s="509">
        <f t="shared" si="2"/>
        <v>-0.47527206120030174</v>
      </c>
      <c r="J10" s="509">
        <f t="shared" si="2"/>
        <v>0.50225872689938389</v>
      </c>
      <c r="K10" s="509">
        <f t="shared" si="2"/>
        <v>0.48939701632429888</v>
      </c>
      <c r="L10" s="509">
        <f t="shared" si="2"/>
        <v>-2.1016060308095663E-2</v>
      </c>
      <c r="M10" s="509">
        <f t="shared" si="2"/>
        <v>-5.0326762374116152E-2</v>
      </c>
      <c r="N10" s="510">
        <f t="shared" si="2"/>
        <v>-0.11876357277829486</v>
      </c>
      <c r="O10" s="294"/>
      <c r="P10" s="295"/>
      <c r="Q10" s="295"/>
      <c r="R10" s="295"/>
      <c r="S10" s="295"/>
      <c r="T10" s="295"/>
    </row>
    <row r="11" spans="1:20" ht="13.5" x14ac:dyDescent="0.2">
      <c r="A11" s="530">
        <v>0.14299999999999999</v>
      </c>
      <c r="B11" s="47" t="s">
        <v>281</v>
      </c>
      <c r="C11" s="529">
        <v>0.1125</v>
      </c>
      <c r="D11" s="527">
        <v>0.12280000000000001</v>
      </c>
      <c r="E11" s="527">
        <v>0.1168</v>
      </c>
      <c r="F11" s="527">
        <v>0.1216</v>
      </c>
      <c r="G11" s="527">
        <v>0.1361</v>
      </c>
      <c r="H11" s="527">
        <v>0.18410000000000001</v>
      </c>
      <c r="I11" s="527">
        <v>0.11509999999999999</v>
      </c>
      <c r="J11" s="527">
        <v>0.14319999999999999</v>
      </c>
      <c r="K11" s="527">
        <v>0.16250000000000001</v>
      </c>
      <c r="L11" s="527">
        <v>0.122</v>
      </c>
      <c r="M11" s="527">
        <v>0.12939999999999999</v>
      </c>
      <c r="N11" s="528">
        <v>0.13439999999999999</v>
      </c>
      <c r="O11" s="294"/>
      <c r="P11" s="295"/>
      <c r="Q11" s="295"/>
      <c r="R11" s="295"/>
      <c r="S11" s="295"/>
      <c r="T11" s="295"/>
    </row>
    <row r="12" spans="1:20" ht="13.5" x14ac:dyDescent="0.2">
      <c r="A12" s="522"/>
      <c r="B12" s="511" t="s">
        <v>166</v>
      </c>
      <c r="C12" s="509">
        <f>C11-A11</f>
        <v>-3.0499999999999985E-2</v>
      </c>
      <c r="D12" s="509">
        <f t="shared" ref="D12:N12" si="3">D11-C11</f>
        <v>1.0300000000000004E-2</v>
      </c>
      <c r="E12" s="509">
        <f t="shared" si="3"/>
        <v>-6.0000000000000053E-3</v>
      </c>
      <c r="F12" s="509">
        <f t="shared" si="3"/>
        <v>4.7999999999999987E-3</v>
      </c>
      <c r="G12" s="509">
        <f t="shared" si="3"/>
        <v>1.4499999999999999E-2</v>
      </c>
      <c r="H12" s="509">
        <f t="shared" si="3"/>
        <v>4.8000000000000015E-2</v>
      </c>
      <c r="I12" s="509">
        <f t="shared" si="3"/>
        <v>-6.900000000000002E-2</v>
      </c>
      <c r="J12" s="509">
        <f t="shared" si="3"/>
        <v>2.81E-2</v>
      </c>
      <c r="K12" s="509">
        <f t="shared" si="3"/>
        <v>1.9300000000000012E-2</v>
      </c>
      <c r="L12" s="509">
        <f t="shared" si="3"/>
        <v>-4.0500000000000008E-2</v>
      </c>
      <c r="M12" s="509">
        <f t="shared" si="3"/>
        <v>7.3999999999999899E-3</v>
      </c>
      <c r="N12" s="510">
        <f t="shared" si="3"/>
        <v>5.0000000000000044E-3</v>
      </c>
      <c r="O12" s="294"/>
      <c r="P12" s="295"/>
      <c r="Q12" s="295"/>
      <c r="R12" s="295"/>
      <c r="S12" s="295"/>
      <c r="T12" s="295"/>
    </row>
    <row r="13" spans="1:20" ht="13.5" x14ac:dyDescent="0.2">
      <c r="A13" s="513">
        <f>A5/A9</f>
        <v>106.39161807274405</v>
      </c>
      <c r="B13" s="47" t="s">
        <v>54</v>
      </c>
      <c r="C13" s="48">
        <f t="shared" ref="C13:N13" si="4">C5/C9</f>
        <v>97.567849816622115</v>
      </c>
      <c r="D13" s="48">
        <f t="shared" si="4"/>
        <v>88.816330343796707</v>
      </c>
      <c r="E13" s="48">
        <f t="shared" si="4"/>
        <v>102.53559756753403</v>
      </c>
      <c r="F13" s="48">
        <f t="shared" si="4"/>
        <v>104.32870106694004</v>
      </c>
      <c r="G13" s="48">
        <f t="shared" si="4"/>
        <v>114.41219897153913</v>
      </c>
      <c r="H13" s="48">
        <f t="shared" si="4"/>
        <v>135.72315175396739</v>
      </c>
      <c r="I13" s="48">
        <f t="shared" si="4"/>
        <v>95.057025520680554</v>
      </c>
      <c r="J13" s="48">
        <f t="shared" si="4"/>
        <v>97.069143950636573</v>
      </c>
      <c r="K13" s="48">
        <f t="shared" si="4"/>
        <v>70.004470665355626</v>
      </c>
      <c r="L13" s="48">
        <f t="shared" si="4"/>
        <v>96.298465288193697</v>
      </c>
      <c r="M13" s="48">
        <f t="shared" si="4"/>
        <v>88.528936458245198</v>
      </c>
      <c r="N13" s="165">
        <f t="shared" si="4"/>
        <v>81.847388465723611</v>
      </c>
      <c r="O13" s="294"/>
      <c r="P13" s="295"/>
      <c r="Q13" s="295"/>
      <c r="R13" s="295"/>
      <c r="S13" s="295"/>
      <c r="T13" s="295"/>
    </row>
    <row r="14" spans="1:20" ht="13.5" x14ac:dyDescent="0.2">
      <c r="A14" s="532"/>
      <c r="B14" s="87" t="s">
        <v>166</v>
      </c>
      <c r="C14" s="531">
        <f>C13-A13</f>
        <v>-8.8237682561219373</v>
      </c>
      <c r="D14" s="531">
        <f t="shared" ref="D14:N14" si="5">D13-C13</f>
        <v>-8.7515194728254073</v>
      </c>
      <c r="E14" s="531">
        <f t="shared" si="5"/>
        <v>13.719267223737319</v>
      </c>
      <c r="F14" s="531">
        <f t="shared" si="5"/>
        <v>1.7931034994060155</v>
      </c>
      <c r="G14" s="531">
        <f t="shared" si="5"/>
        <v>10.083497904599085</v>
      </c>
      <c r="H14" s="531">
        <f t="shared" si="5"/>
        <v>21.310952782428259</v>
      </c>
      <c r="I14" s="531">
        <f t="shared" si="5"/>
        <v>-40.666126233286832</v>
      </c>
      <c r="J14" s="531">
        <f t="shared" si="5"/>
        <v>2.0121184299560184</v>
      </c>
      <c r="K14" s="531">
        <f t="shared" si="5"/>
        <v>-27.064673285280946</v>
      </c>
      <c r="L14" s="531">
        <f t="shared" si="5"/>
        <v>26.293994622838071</v>
      </c>
      <c r="M14" s="531">
        <f t="shared" si="5"/>
        <v>-7.7695288299484986</v>
      </c>
      <c r="N14" s="533">
        <f t="shared" si="5"/>
        <v>-6.6815479925215868</v>
      </c>
      <c r="O14" s="294"/>
      <c r="P14" s="295"/>
      <c r="Q14" s="295"/>
      <c r="R14" s="295"/>
      <c r="S14" s="295"/>
      <c r="T14" s="295"/>
    </row>
    <row r="15" spans="1:20" ht="13.5" x14ac:dyDescent="0.2">
      <c r="A15" s="295"/>
      <c r="B15" s="345"/>
      <c r="C15" s="345"/>
      <c r="D15" s="345"/>
      <c r="E15" s="345"/>
      <c r="F15" s="345"/>
      <c r="G15" s="345"/>
      <c r="H15" s="345"/>
      <c r="I15" s="345"/>
      <c r="J15" s="345"/>
      <c r="K15" s="345"/>
      <c r="L15" s="345"/>
      <c r="M15" s="345"/>
      <c r="N15" s="345"/>
      <c r="O15" s="295"/>
      <c r="P15" s="295"/>
      <c r="Q15" s="295"/>
      <c r="R15" s="295"/>
      <c r="S15" s="295"/>
      <c r="T15" s="295"/>
    </row>
    <row r="16" spans="1:20" ht="13.5" x14ac:dyDescent="0.2">
      <c r="A16" s="295"/>
      <c r="B16" s="295"/>
      <c r="C16" s="295"/>
      <c r="D16" s="295"/>
      <c r="E16" s="295"/>
      <c r="F16" s="295"/>
      <c r="G16" s="295"/>
      <c r="H16" s="295"/>
      <c r="I16" s="295"/>
      <c r="J16" s="295"/>
      <c r="K16" s="295"/>
      <c r="L16" s="295"/>
      <c r="M16" s="295"/>
      <c r="N16" s="295"/>
      <c r="O16" s="295"/>
      <c r="P16" s="295"/>
      <c r="Q16" s="295"/>
      <c r="R16" s="295"/>
      <c r="S16" s="295"/>
      <c r="T16" s="295"/>
    </row>
    <row r="17" spans="1:20" ht="15.75" x14ac:dyDescent="0.2">
      <c r="A17" s="295"/>
      <c r="B17" s="336" t="s">
        <v>386</v>
      </c>
      <c r="C17" s="295"/>
      <c r="D17" s="295"/>
      <c r="E17" s="295"/>
      <c r="F17" s="295"/>
      <c r="G17" s="295"/>
      <c r="H17" s="295"/>
      <c r="I17" s="295"/>
      <c r="J17" s="295"/>
      <c r="K17" s="295"/>
      <c r="L17" s="295"/>
      <c r="M17" s="295"/>
      <c r="N17" s="295"/>
      <c r="O17" s="295"/>
      <c r="P17" s="295"/>
      <c r="Q17" s="295"/>
      <c r="R17" s="295"/>
      <c r="S17" s="295"/>
      <c r="T17" s="295"/>
    </row>
    <row r="18" spans="1:20" ht="78.95" customHeight="1" x14ac:dyDescent="0.2">
      <c r="A18" s="295"/>
      <c r="B18" s="366" t="s">
        <v>14</v>
      </c>
      <c r="C18" s="534"/>
      <c r="D18" s="534"/>
      <c r="E18" s="534"/>
      <c r="F18" s="534"/>
      <c r="G18" s="534"/>
      <c r="H18" s="534"/>
      <c r="I18" s="534"/>
      <c r="J18" s="534"/>
      <c r="K18" s="534"/>
      <c r="L18" s="534"/>
      <c r="M18" s="534"/>
      <c r="N18" s="534"/>
      <c r="O18" s="344"/>
      <c r="P18" s="295"/>
      <c r="Q18" s="295"/>
      <c r="R18" s="295"/>
      <c r="S18" s="295"/>
      <c r="T18" s="295"/>
    </row>
    <row r="19" spans="1:20" ht="13.5" x14ac:dyDescent="0.2">
      <c r="A19" s="300"/>
      <c r="B19" s="552" t="s">
        <v>387</v>
      </c>
      <c r="C19" s="556"/>
      <c r="D19" s="564" t="s">
        <v>388</v>
      </c>
      <c r="E19" s="559"/>
      <c r="F19" s="559"/>
      <c r="G19" s="559"/>
      <c r="H19" s="559"/>
      <c r="I19" s="561"/>
      <c r="J19" s="556" t="s">
        <v>389</v>
      </c>
      <c r="K19" s="556"/>
      <c r="L19" s="556"/>
      <c r="M19" s="559"/>
      <c r="N19" s="559"/>
      <c r="O19" s="561"/>
      <c r="P19" s="294"/>
      <c r="Q19" s="295"/>
      <c r="R19" s="295"/>
      <c r="S19" s="295"/>
      <c r="T19" s="295"/>
    </row>
    <row r="20" spans="1:20" ht="18.95" customHeight="1" x14ac:dyDescent="0.2">
      <c r="A20" s="300"/>
      <c r="B20" s="631"/>
      <c r="C20" s="641"/>
      <c r="D20" s="638" t="s">
        <v>200</v>
      </c>
      <c r="E20" s="639"/>
      <c r="F20" s="640"/>
      <c r="G20" s="578" t="s">
        <v>196</v>
      </c>
      <c r="H20" s="578"/>
      <c r="I20" s="578"/>
      <c r="J20" s="580" t="s">
        <v>200</v>
      </c>
      <c r="K20" s="580"/>
      <c r="L20" s="592"/>
      <c r="M20" s="607" t="s">
        <v>196</v>
      </c>
      <c r="N20" s="578"/>
      <c r="O20" s="637"/>
      <c r="P20" s="294"/>
      <c r="Q20" s="295"/>
      <c r="R20" s="295"/>
      <c r="S20" s="295"/>
      <c r="T20" s="295"/>
    </row>
    <row r="21" spans="1:20" ht="13.5" x14ac:dyDescent="0.2">
      <c r="A21" s="300"/>
      <c r="B21" s="278" t="s">
        <v>390</v>
      </c>
      <c r="C21" s="117" t="s">
        <v>391</v>
      </c>
      <c r="D21" s="278" t="s">
        <v>392</v>
      </c>
      <c r="E21" s="117" t="s">
        <v>393</v>
      </c>
      <c r="F21" s="451" t="s">
        <v>281</v>
      </c>
      <c r="G21" s="117" t="s">
        <v>392</v>
      </c>
      <c r="H21" s="117" t="s">
        <v>393</v>
      </c>
      <c r="I21" s="117" t="s">
        <v>281</v>
      </c>
      <c r="J21" s="278" t="s">
        <v>392</v>
      </c>
      <c r="K21" s="117" t="s">
        <v>393</v>
      </c>
      <c r="L21" s="451" t="s">
        <v>281</v>
      </c>
      <c r="M21" s="117" t="s">
        <v>392</v>
      </c>
      <c r="N21" s="117" t="s">
        <v>393</v>
      </c>
      <c r="O21" s="451" t="s">
        <v>281</v>
      </c>
      <c r="P21" s="294"/>
      <c r="Q21" s="295"/>
      <c r="R21" s="295"/>
      <c r="S21" s="295"/>
      <c r="T21" s="295"/>
    </row>
    <row r="22" spans="1:20" ht="20.100000000000001" customHeight="1" x14ac:dyDescent="0.2">
      <c r="A22" s="300"/>
      <c r="B22" s="635" t="s">
        <v>394</v>
      </c>
      <c r="C22" s="636"/>
      <c r="D22" s="523">
        <v>3315189</v>
      </c>
      <c r="E22" s="524">
        <v>0.3795</v>
      </c>
      <c r="F22" s="524">
        <v>8.5400000000000004E-2</v>
      </c>
      <c r="G22" s="523">
        <v>2383718</v>
      </c>
      <c r="H22" s="524">
        <v>0.38250000000000001</v>
      </c>
      <c r="I22" s="524">
        <v>7.8100000000000003E-2</v>
      </c>
      <c r="J22" s="523">
        <v>2533474</v>
      </c>
      <c r="K22" s="524">
        <v>0.36180000000000001</v>
      </c>
      <c r="L22" s="526">
        <v>8.1600000000000006E-2</v>
      </c>
      <c r="M22" s="525">
        <v>1709917</v>
      </c>
      <c r="N22" s="524">
        <v>0.39650000000000002</v>
      </c>
      <c r="O22" s="526">
        <v>0.11219999999999999</v>
      </c>
      <c r="P22" s="294"/>
      <c r="Q22" s="295"/>
      <c r="R22" s="295"/>
      <c r="S22" s="295"/>
      <c r="T22" s="295"/>
    </row>
    <row r="23" spans="1:20" ht="20.100000000000001" customHeight="1" x14ac:dyDescent="0.2">
      <c r="A23" s="300"/>
      <c r="B23" s="633" t="s">
        <v>395</v>
      </c>
      <c r="C23" s="634"/>
      <c r="D23" s="545">
        <f>SUM(D25,D29,D30)</f>
        <v>119068</v>
      </c>
      <c r="E23" s="546">
        <v>0.44890000000000002</v>
      </c>
      <c r="F23" s="546">
        <v>0.1845</v>
      </c>
      <c r="G23" s="547">
        <f>SUM(G25,G29,G30)</f>
        <v>487003</v>
      </c>
      <c r="H23" s="542">
        <v>0.35389999999999999</v>
      </c>
      <c r="I23" s="542">
        <v>0.18659999999999999</v>
      </c>
      <c r="J23" s="547">
        <f>SUM(J25,J29,J30)</f>
        <v>131199</v>
      </c>
      <c r="K23" s="542">
        <v>0.45500000000000002</v>
      </c>
      <c r="L23" s="543">
        <v>0.1497</v>
      </c>
      <c r="M23" s="544">
        <f>SUM(M25,M29,M30)</f>
        <v>463568</v>
      </c>
      <c r="N23" s="542">
        <v>0.45760000000000001</v>
      </c>
      <c r="O23" s="543">
        <v>0.27439999999999998</v>
      </c>
      <c r="P23" s="294"/>
      <c r="Q23" s="295"/>
      <c r="R23" s="295"/>
      <c r="S23" s="295"/>
      <c r="T23" s="295"/>
    </row>
    <row r="24" spans="1:20" ht="20.100000000000001" customHeight="1" x14ac:dyDescent="0.2">
      <c r="A24" s="300"/>
      <c r="B24" s="622" t="s">
        <v>396</v>
      </c>
      <c r="C24" s="623"/>
      <c r="D24" s="620">
        <f>D23/D22</f>
        <v>3.5915901024044176E-2</v>
      </c>
      <c r="E24" s="621"/>
      <c r="F24" s="621"/>
      <c r="G24" s="619">
        <f>G23/G22</f>
        <v>0.20430394870534183</v>
      </c>
      <c r="H24" s="618"/>
      <c r="I24" s="618"/>
      <c r="J24" s="618">
        <f>J23/J22</f>
        <v>5.1786203450282106E-2</v>
      </c>
      <c r="K24" s="618"/>
      <c r="L24" s="618"/>
      <c r="M24" s="618">
        <f>M23/M22</f>
        <v>0.27110555658549507</v>
      </c>
      <c r="N24" s="618"/>
      <c r="O24" s="618"/>
      <c r="P24" s="294"/>
      <c r="Q24" s="295"/>
      <c r="R24" s="295"/>
      <c r="S24" s="295"/>
      <c r="T24" s="295"/>
    </row>
    <row r="25" spans="1:20" ht="13.5" x14ac:dyDescent="0.2">
      <c r="A25" s="300"/>
      <c r="B25" s="627" t="s">
        <v>397</v>
      </c>
      <c r="C25" s="465" t="s">
        <v>70</v>
      </c>
      <c r="D25" s="502">
        <v>74336</v>
      </c>
      <c r="E25" s="500">
        <v>0.28029999999999999</v>
      </c>
      <c r="F25" s="501">
        <v>0.16550000000000001</v>
      </c>
      <c r="G25" s="502">
        <v>287536</v>
      </c>
      <c r="H25" s="500">
        <v>0.20899999999999999</v>
      </c>
      <c r="I25" s="501">
        <v>0.155</v>
      </c>
      <c r="J25" s="502">
        <v>103207</v>
      </c>
      <c r="K25" s="500">
        <v>0.3579</v>
      </c>
      <c r="L25" s="501">
        <v>0.1164</v>
      </c>
      <c r="M25" s="502">
        <v>260579</v>
      </c>
      <c r="N25" s="500">
        <v>0.25729999999999997</v>
      </c>
      <c r="O25" s="501">
        <v>0.1714</v>
      </c>
      <c r="P25" s="294"/>
      <c r="Q25" s="295"/>
      <c r="R25" s="295"/>
      <c r="S25" s="295"/>
      <c r="T25" s="295"/>
    </row>
    <row r="26" spans="1:20" ht="13.5" x14ac:dyDescent="0.2">
      <c r="A26" s="300"/>
      <c r="B26" s="628"/>
      <c r="C26" s="497" t="s">
        <v>398</v>
      </c>
      <c r="D26" s="494">
        <v>56486</v>
      </c>
      <c r="E26" s="139">
        <v>0.21299999999999999</v>
      </c>
      <c r="F26" s="483">
        <v>0.14660000000000001</v>
      </c>
      <c r="G26" s="494">
        <v>196282</v>
      </c>
      <c r="H26" s="139">
        <v>0.1426</v>
      </c>
      <c r="I26" s="483">
        <v>0.1633</v>
      </c>
      <c r="J26" s="494">
        <v>67172</v>
      </c>
      <c r="K26" s="139">
        <v>0.2329</v>
      </c>
      <c r="L26" s="483">
        <v>0.1192</v>
      </c>
      <c r="M26" s="494">
        <v>162177</v>
      </c>
      <c r="N26" s="139">
        <v>0.16009999999999999</v>
      </c>
      <c r="O26" s="483">
        <v>0.17949999999999999</v>
      </c>
      <c r="P26" s="294"/>
      <c r="Q26" s="295"/>
      <c r="R26" s="295"/>
      <c r="S26" s="295"/>
      <c r="T26" s="295"/>
    </row>
    <row r="27" spans="1:20" ht="13.5" x14ac:dyDescent="0.2">
      <c r="A27" s="300"/>
      <c r="B27" s="628"/>
      <c r="C27" s="497" t="s">
        <v>399</v>
      </c>
      <c r="D27" s="494">
        <v>10840</v>
      </c>
      <c r="E27" s="139">
        <v>4.0899999999999999E-2</v>
      </c>
      <c r="F27" s="495">
        <v>0.2445</v>
      </c>
      <c r="G27" s="494">
        <v>70879</v>
      </c>
      <c r="H27" s="139">
        <v>5.1499999999999997E-2</v>
      </c>
      <c r="I27" s="483">
        <v>3.95E-2</v>
      </c>
      <c r="J27" s="494">
        <v>30905</v>
      </c>
      <c r="K27" s="139">
        <v>0.1072</v>
      </c>
      <c r="L27" s="483">
        <v>6.5799999999999997E-2</v>
      </c>
      <c r="M27" s="494">
        <v>79312</v>
      </c>
      <c r="N27" s="139">
        <v>7.8299999999999995E-2</v>
      </c>
      <c r="O27" s="483">
        <v>5.3900000000000003E-2</v>
      </c>
      <c r="P27" s="294"/>
      <c r="Q27" s="295"/>
      <c r="R27" s="295"/>
      <c r="S27" s="295"/>
      <c r="T27" s="295"/>
    </row>
    <row r="28" spans="1:20" ht="13.5" x14ac:dyDescent="0.2">
      <c r="A28" s="300"/>
      <c r="B28" s="628"/>
      <c r="C28" s="497" t="s">
        <v>400</v>
      </c>
      <c r="D28" s="494">
        <v>9050</v>
      </c>
      <c r="E28" s="139">
        <v>3.4099999999999998E-2</v>
      </c>
      <c r="F28" s="495">
        <v>0.49619999999999997</v>
      </c>
      <c r="G28" s="494">
        <v>38447</v>
      </c>
      <c r="H28" s="139">
        <v>2.7900000000000001E-2</v>
      </c>
      <c r="I28" s="495">
        <v>0.27610000000000001</v>
      </c>
      <c r="J28" s="494">
        <v>6278</v>
      </c>
      <c r="K28" s="139">
        <v>2.18E-2</v>
      </c>
      <c r="L28" s="483">
        <v>0.4955</v>
      </c>
      <c r="M28" s="494">
        <v>38815</v>
      </c>
      <c r="N28" s="139">
        <v>3.8300000000000001E-2</v>
      </c>
      <c r="O28" s="483">
        <v>0.31969999999999998</v>
      </c>
      <c r="P28" s="294"/>
      <c r="Q28" s="295"/>
      <c r="R28" s="295"/>
      <c r="S28" s="295"/>
      <c r="T28" s="295"/>
    </row>
    <row r="29" spans="1:20" ht="13.5" x14ac:dyDescent="0.2">
      <c r="A29" s="300"/>
      <c r="B29" s="496" t="s">
        <v>401</v>
      </c>
      <c r="C29" s="507" t="s">
        <v>70</v>
      </c>
      <c r="D29" s="505">
        <v>22634</v>
      </c>
      <c r="E29" s="504">
        <v>8.5300000000000001E-2</v>
      </c>
      <c r="F29" s="506">
        <v>0.2137</v>
      </c>
      <c r="G29" s="505">
        <v>99917</v>
      </c>
      <c r="H29" s="504">
        <v>7.2599999999999998E-2</v>
      </c>
      <c r="I29" s="506">
        <v>0.23180000000000001</v>
      </c>
      <c r="J29" s="505">
        <v>21257</v>
      </c>
      <c r="K29" s="504">
        <v>7.3700000000000002E-2</v>
      </c>
      <c r="L29" s="506">
        <v>0.2082</v>
      </c>
      <c r="M29" s="505">
        <v>80252</v>
      </c>
      <c r="N29" s="504">
        <v>7.9200000000000007E-2</v>
      </c>
      <c r="O29" s="506">
        <v>0.26379999999999998</v>
      </c>
      <c r="P29" s="294"/>
      <c r="Q29" s="295"/>
      <c r="R29" s="295"/>
      <c r="S29" s="295"/>
      <c r="T29" s="295"/>
    </row>
    <row r="30" spans="1:20" ht="13.5" x14ac:dyDescent="0.2">
      <c r="A30" s="300"/>
      <c r="B30" s="629" t="s">
        <v>402</v>
      </c>
      <c r="C30" s="507" t="s">
        <v>70</v>
      </c>
      <c r="D30" s="505">
        <v>22098</v>
      </c>
      <c r="E30" s="504">
        <v>4.3700000000000003E-2</v>
      </c>
      <c r="F30" s="506">
        <v>0.21840000000000001</v>
      </c>
      <c r="G30" s="505">
        <v>99550</v>
      </c>
      <c r="H30" s="504">
        <v>3.4700000000000002E-2</v>
      </c>
      <c r="I30" s="506">
        <v>0.2326</v>
      </c>
      <c r="J30" s="505">
        <v>6735</v>
      </c>
      <c r="K30" s="504">
        <v>2.3400000000000001E-2</v>
      </c>
      <c r="L30" s="506">
        <v>0.47510000000000002</v>
      </c>
      <c r="M30" s="505">
        <v>122737</v>
      </c>
      <c r="N30" s="504">
        <v>0.1212</v>
      </c>
      <c r="O30" s="506">
        <v>0.5</v>
      </c>
      <c r="P30" s="294"/>
      <c r="Q30" s="295"/>
      <c r="R30" s="295"/>
      <c r="S30" s="295"/>
      <c r="T30" s="295"/>
    </row>
    <row r="31" spans="1:20" ht="13.5" x14ac:dyDescent="0.2">
      <c r="A31" s="300"/>
      <c r="B31" s="629"/>
      <c r="C31" s="497" t="s">
        <v>403</v>
      </c>
      <c r="D31" s="494">
        <v>9516</v>
      </c>
      <c r="E31" s="139">
        <v>1.8800000000000001E-2</v>
      </c>
      <c r="F31" s="495">
        <v>0.48620000000000002</v>
      </c>
      <c r="G31" s="494">
        <v>99090</v>
      </c>
      <c r="H31" s="139">
        <v>3.4500000000000003E-2</v>
      </c>
      <c r="I31" s="495">
        <v>0.3256</v>
      </c>
      <c r="J31" s="494">
        <v>6632</v>
      </c>
      <c r="K31" s="139">
        <v>2.3E-2</v>
      </c>
      <c r="L31" s="483">
        <v>0.4824</v>
      </c>
      <c r="M31" s="494">
        <v>122347</v>
      </c>
      <c r="N31" s="498">
        <v>0.1208</v>
      </c>
      <c r="O31" s="483">
        <v>0.50170000000000003</v>
      </c>
      <c r="P31" s="294"/>
      <c r="Q31" s="295"/>
      <c r="R31" s="295"/>
      <c r="S31" s="295"/>
      <c r="T31" s="295"/>
    </row>
    <row r="32" spans="1:20" ht="13.5" x14ac:dyDescent="0.2">
      <c r="A32" s="300"/>
      <c r="B32" s="630"/>
      <c r="C32" s="497" t="s">
        <v>404</v>
      </c>
      <c r="D32" s="494">
        <v>9364</v>
      </c>
      <c r="E32" s="139">
        <v>1.8499999999999999E-2</v>
      </c>
      <c r="F32" s="495">
        <v>0.49640000000000001</v>
      </c>
      <c r="G32" s="494">
        <v>98435</v>
      </c>
      <c r="H32" s="139">
        <v>3.4299999999999997E-2</v>
      </c>
      <c r="I32" s="495">
        <v>0.32769999999999999</v>
      </c>
      <c r="J32" s="494">
        <v>72</v>
      </c>
      <c r="K32" s="139">
        <v>2.0000000000000001E-4</v>
      </c>
      <c r="L32" s="483">
        <v>0</v>
      </c>
      <c r="M32" s="494">
        <v>207</v>
      </c>
      <c r="N32" s="538">
        <v>2.0000000000000001E-4</v>
      </c>
      <c r="O32" s="483">
        <v>0</v>
      </c>
      <c r="P32" s="294"/>
      <c r="Q32" s="295"/>
      <c r="R32" s="295"/>
      <c r="S32" s="295"/>
      <c r="T32" s="295"/>
    </row>
    <row r="33" spans="1:20" ht="13.5" x14ac:dyDescent="0.2">
      <c r="A33" s="300"/>
      <c r="B33" s="631" t="s">
        <v>405</v>
      </c>
      <c r="C33" s="497" t="s">
        <v>406</v>
      </c>
      <c r="D33" s="494">
        <v>41444</v>
      </c>
      <c r="E33" s="139">
        <v>0.15620000000000001</v>
      </c>
      <c r="F33" s="483">
        <v>0.1701</v>
      </c>
      <c r="G33" s="494">
        <v>324792</v>
      </c>
      <c r="H33" s="139">
        <v>0.23599999999999999</v>
      </c>
      <c r="I33" s="483">
        <v>0.193</v>
      </c>
      <c r="J33" s="494">
        <v>44932</v>
      </c>
      <c r="K33" s="139">
        <v>0.15579999999999999</v>
      </c>
      <c r="L33" s="483">
        <v>0.1638</v>
      </c>
      <c r="M33" s="535">
        <v>262862</v>
      </c>
      <c r="N33" s="537">
        <v>0.25950000000000001</v>
      </c>
      <c r="O33" s="536">
        <v>0.2102</v>
      </c>
      <c r="P33" s="294"/>
      <c r="Q33" s="295"/>
      <c r="R33" s="295"/>
      <c r="S33" s="295"/>
      <c r="T33" s="295"/>
    </row>
    <row r="34" spans="1:20" ht="13.5" x14ac:dyDescent="0.2">
      <c r="A34" s="300"/>
      <c r="B34" s="631"/>
      <c r="C34" s="497" t="s">
        <v>407</v>
      </c>
      <c r="D34" s="494">
        <v>19795</v>
      </c>
      <c r="E34" s="139">
        <v>7.46E-2</v>
      </c>
      <c r="F34" s="483">
        <v>4.8800000000000003E-2</v>
      </c>
      <c r="G34" s="494">
        <v>228892</v>
      </c>
      <c r="H34" s="139">
        <v>0.1663</v>
      </c>
      <c r="I34" s="483">
        <v>2.76E-2</v>
      </c>
      <c r="J34" s="494">
        <v>27292</v>
      </c>
      <c r="K34" s="139">
        <v>9.4600000000000004E-2</v>
      </c>
      <c r="L34" s="483">
        <v>3.32E-2</v>
      </c>
      <c r="M34" s="494">
        <v>64652</v>
      </c>
      <c r="N34" s="139">
        <v>6.3799999999999996E-2</v>
      </c>
      <c r="O34" s="483">
        <v>9.1999999999999998E-2</v>
      </c>
      <c r="P34" s="294"/>
      <c r="Q34" s="295"/>
      <c r="R34" s="295"/>
      <c r="S34" s="295"/>
      <c r="T34" s="295"/>
    </row>
    <row r="35" spans="1:20" ht="13.5" x14ac:dyDescent="0.2">
      <c r="A35" s="300"/>
      <c r="B35" s="632"/>
      <c r="C35" s="519" t="s">
        <v>408</v>
      </c>
      <c r="D35" s="518">
        <v>9801</v>
      </c>
      <c r="E35" s="186">
        <v>3.6999999999999998E-2</v>
      </c>
      <c r="F35" s="452">
        <v>0.2167</v>
      </c>
      <c r="G35" s="518">
        <v>43025</v>
      </c>
      <c r="H35" s="186">
        <v>3.1300000000000001E-2</v>
      </c>
      <c r="I35" s="452">
        <v>0.26850000000000002</v>
      </c>
      <c r="J35" s="518">
        <v>13102</v>
      </c>
      <c r="K35" s="186">
        <v>4.5400000000000003E-2</v>
      </c>
      <c r="L35" s="517">
        <v>0.16109999999999999</v>
      </c>
      <c r="M35" s="518">
        <v>37417</v>
      </c>
      <c r="N35" s="186">
        <v>3.6900000000000002E-2</v>
      </c>
      <c r="O35" s="517">
        <v>0.3004</v>
      </c>
      <c r="P35" s="294"/>
      <c r="Q35" s="295"/>
      <c r="R35" s="295"/>
      <c r="S35" s="295"/>
      <c r="T35" s="295"/>
    </row>
    <row r="36" spans="1:20" ht="13.5" x14ac:dyDescent="0.2">
      <c r="A36" s="300"/>
      <c r="B36" s="521" t="s">
        <v>409</v>
      </c>
      <c r="C36" s="406"/>
      <c r="D36" s="345"/>
      <c r="E36" s="345"/>
      <c r="F36" s="345"/>
      <c r="G36" s="345"/>
      <c r="H36" s="345"/>
      <c r="I36" s="345"/>
      <c r="J36" s="345"/>
      <c r="K36" s="345"/>
      <c r="L36" s="345"/>
      <c r="M36" s="345"/>
      <c r="N36" s="345"/>
      <c r="O36" s="345"/>
      <c r="P36" s="295"/>
      <c r="Q36" s="295"/>
      <c r="R36" s="295"/>
      <c r="S36" s="295"/>
      <c r="T36" s="295"/>
    </row>
    <row r="37" spans="1:20" ht="13.5" x14ac:dyDescent="0.2">
      <c r="A37" s="295"/>
      <c r="B37" s="345"/>
      <c r="C37" s="295"/>
      <c r="D37" s="295"/>
      <c r="E37" s="295"/>
      <c r="F37" s="295"/>
      <c r="G37" s="295"/>
      <c r="H37" s="295"/>
      <c r="I37" s="295"/>
      <c r="J37" s="295"/>
      <c r="K37" s="295"/>
      <c r="L37" s="295"/>
      <c r="M37" s="295"/>
      <c r="N37" s="295"/>
      <c r="O37" s="295"/>
      <c r="P37" s="295"/>
      <c r="Q37" s="295"/>
      <c r="R37" s="295"/>
      <c r="S37" s="295"/>
      <c r="T37" s="295"/>
    </row>
    <row r="38" spans="1:20" ht="13.5" x14ac:dyDescent="0.2">
      <c r="A38" s="295"/>
      <c r="B38" s="295"/>
      <c r="C38" s="295"/>
      <c r="D38" s="295"/>
      <c r="E38" s="295"/>
      <c r="F38" s="295"/>
      <c r="G38" s="295"/>
      <c r="H38" s="295"/>
      <c r="I38" s="295"/>
      <c r="J38" s="295"/>
      <c r="K38" s="295"/>
      <c r="L38" s="295"/>
      <c r="M38" s="295"/>
      <c r="N38" s="295"/>
      <c r="O38" s="295"/>
      <c r="P38" s="295"/>
      <c r="Q38" s="295"/>
      <c r="R38" s="295"/>
      <c r="S38" s="295"/>
      <c r="T38" s="295"/>
    </row>
    <row r="39" spans="1:20" ht="15.75" x14ac:dyDescent="0.2">
      <c r="A39" s="295"/>
      <c r="B39" s="336" t="s">
        <v>410</v>
      </c>
      <c r="C39" s="295"/>
      <c r="D39" s="295"/>
      <c r="E39" s="295"/>
      <c r="F39" s="295"/>
      <c r="G39" s="295"/>
      <c r="H39" s="295"/>
      <c r="I39" s="295"/>
      <c r="J39" s="295"/>
      <c r="K39" s="295"/>
      <c r="L39" s="295"/>
      <c r="M39" s="295"/>
      <c r="N39" s="295"/>
      <c r="O39" s="295"/>
      <c r="P39" s="295"/>
      <c r="Q39" s="295"/>
      <c r="R39" s="295"/>
      <c r="S39" s="344"/>
      <c r="T39" s="344"/>
    </row>
    <row r="40" spans="1:20" ht="68.099999999999994" customHeight="1" x14ac:dyDescent="0.2">
      <c r="A40" s="295"/>
      <c r="B40" s="624" t="s">
        <v>15</v>
      </c>
      <c r="C40" s="624"/>
      <c r="D40" s="624"/>
      <c r="E40" s="624"/>
      <c r="F40" s="624"/>
      <c r="G40" s="624"/>
      <c r="H40" s="624"/>
      <c r="I40" s="624"/>
      <c r="J40" s="624"/>
      <c r="K40" s="344"/>
      <c r="L40" s="344"/>
      <c r="M40" s="295"/>
      <c r="N40" s="295"/>
      <c r="O40" s="295"/>
      <c r="P40" s="295"/>
      <c r="Q40" s="295"/>
      <c r="R40" s="300"/>
      <c r="S40" s="27"/>
      <c r="T40" s="27"/>
    </row>
    <row r="41" spans="1:20" ht="18.95" customHeight="1" x14ac:dyDescent="0.2">
      <c r="A41" s="295"/>
      <c r="B41" s="366"/>
      <c r="C41" s="344"/>
      <c r="D41" s="344"/>
      <c r="E41" s="344"/>
      <c r="F41" s="344"/>
      <c r="G41" s="344"/>
      <c r="H41" s="344"/>
      <c r="I41" s="344"/>
      <c r="J41" s="344"/>
      <c r="K41" s="344"/>
      <c r="L41" s="344"/>
      <c r="M41" s="295"/>
      <c r="N41" s="295"/>
      <c r="O41" s="295"/>
      <c r="P41" s="295"/>
      <c r="Q41" s="295"/>
      <c r="R41" s="300"/>
      <c r="S41" s="27"/>
      <c r="T41" s="27"/>
    </row>
    <row r="42" spans="1:20" ht="18.95" customHeight="1" x14ac:dyDescent="0.2">
      <c r="A42" s="300"/>
      <c r="B42" s="367"/>
      <c r="C42" s="558" t="s">
        <v>200</v>
      </c>
      <c r="D42" s="558"/>
      <c r="E42" s="558"/>
      <c r="F42" s="558"/>
      <c r="G42" s="558" t="s">
        <v>196</v>
      </c>
      <c r="H42" s="558"/>
      <c r="I42" s="558"/>
      <c r="J42" s="558"/>
      <c r="K42" s="294"/>
      <c r="L42" s="295"/>
      <c r="M42" s="295"/>
      <c r="N42" s="295"/>
      <c r="O42" s="295"/>
      <c r="P42" s="295"/>
      <c r="Q42" s="295"/>
      <c r="R42" s="300"/>
    </row>
    <row r="43" spans="1:20" ht="18.95" customHeight="1" x14ac:dyDescent="0.2">
      <c r="A43" s="300"/>
      <c r="B43" s="367"/>
      <c r="C43" s="29" t="s">
        <v>411</v>
      </c>
      <c r="D43" s="29" t="s">
        <v>412</v>
      </c>
      <c r="E43" s="29" t="s">
        <v>413</v>
      </c>
      <c r="F43" s="29" t="s">
        <v>414</v>
      </c>
      <c r="G43" s="29" t="s">
        <v>411</v>
      </c>
      <c r="H43" s="29" t="s">
        <v>412</v>
      </c>
      <c r="I43" s="29" t="s">
        <v>413</v>
      </c>
      <c r="J43" s="29" t="s">
        <v>414</v>
      </c>
      <c r="K43" s="294"/>
      <c r="L43" s="295"/>
      <c r="M43" s="295"/>
      <c r="N43" s="295"/>
      <c r="O43" s="295"/>
      <c r="P43" s="295"/>
      <c r="Q43" s="295"/>
      <c r="R43" s="300"/>
    </row>
    <row r="44" spans="1:20" ht="18.95" customHeight="1" x14ac:dyDescent="0.2">
      <c r="A44" s="300"/>
      <c r="B44" s="29" t="s">
        <v>162</v>
      </c>
      <c r="C44" s="277">
        <v>173</v>
      </c>
      <c r="D44" s="277">
        <v>823051</v>
      </c>
      <c r="E44" s="277">
        <v>16411</v>
      </c>
      <c r="F44" s="277">
        <v>111989</v>
      </c>
      <c r="G44" s="277">
        <v>148</v>
      </c>
      <c r="H44" s="277">
        <v>1501973</v>
      </c>
      <c r="I44" s="277">
        <v>56144</v>
      </c>
      <c r="J44" s="277">
        <v>207088</v>
      </c>
      <c r="K44" s="294"/>
      <c r="L44" s="295"/>
      <c r="M44" s="295"/>
      <c r="N44" s="295"/>
      <c r="O44" s="295"/>
      <c r="P44" s="295"/>
      <c r="Q44" s="295"/>
      <c r="R44" s="300"/>
    </row>
    <row r="45" spans="1:20" ht="18.95" customHeight="1" x14ac:dyDescent="0.2">
      <c r="A45" s="300"/>
      <c r="B45" s="29" t="s">
        <v>163</v>
      </c>
      <c r="C45" s="277">
        <v>126</v>
      </c>
      <c r="D45" s="277">
        <v>766702</v>
      </c>
      <c r="E45" s="277">
        <v>11735</v>
      </c>
      <c r="F45" s="277">
        <v>44978</v>
      </c>
      <c r="G45" s="277">
        <v>190</v>
      </c>
      <c r="H45" s="277">
        <v>5828046</v>
      </c>
      <c r="I45" s="277">
        <v>124043</v>
      </c>
      <c r="J45" s="277">
        <v>585296</v>
      </c>
      <c r="K45" s="294"/>
      <c r="L45" s="295"/>
      <c r="M45" s="295"/>
      <c r="N45" s="295"/>
      <c r="O45" s="295"/>
      <c r="P45" s="295"/>
      <c r="Q45" s="295"/>
      <c r="R45" s="300"/>
    </row>
    <row r="46" spans="1:20" ht="18.95" customHeight="1" x14ac:dyDescent="0.2">
      <c r="A46" s="300"/>
      <c r="B46" s="29" t="s">
        <v>164</v>
      </c>
      <c r="C46" s="277">
        <v>90</v>
      </c>
      <c r="D46" s="277">
        <v>123955</v>
      </c>
      <c r="E46" s="277">
        <v>3160</v>
      </c>
      <c r="F46" s="277">
        <v>9992</v>
      </c>
      <c r="G46" s="277">
        <v>267</v>
      </c>
      <c r="H46" s="277">
        <v>1872203</v>
      </c>
      <c r="I46" s="277">
        <v>47407</v>
      </c>
      <c r="J46" s="277">
        <v>193698</v>
      </c>
      <c r="K46" s="294"/>
      <c r="L46" s="295"/>
      <c r="M46" s="295"/>
      <c r="N46" s="295"/>
      <c r="O46" s="295"/>
      <c r="P46" s="295"/>
      <c r="Q46" s="295"/>
      <c r="R46" s="300"/>
    </row>
    <row r="47" spans="1:20" ht="18.95" customHeight="1" x14ac:dyDescent="0.2">
      <c r="A47" s="295"/>
      <c r="B47" s="503"/>
      <c r="C47" s="345"/>
      <c r="D47" s="345"/>
      <c r="E47" s="345"/>
      <c r="F47" s="345"/>
      <c r="G47" s="345"/>
      <c r="H47" s="345" t="s">
        <v>122</v>
      </c>
      <c r="I47" s="345"/>
      <c r="J47" s="345"/>
      <c r="K47" s="345"/>
      <c r="L47" s="345"/>
      <c r="M47" s="295"/>
      <c r="N47" s="295"/>
      <c r="O47" s="295"/>
      <c r="P47" s="295"/>
      <c r="Q47" s="295"/>
      <c r="R47" s="300"/>
      <c r="S47" s="27"/>
      <c r="T47" s="27"/>
    </row>
    <row r="48" spans="1:20" ht="18.95" customHeight="1" x14ac:dyDescent="0.2">
      <c r="A48" s="295"/>
      <c r="B48" s="499" t="s">
        <v>415</v>
      </c>
      <c r="C48" s="295"/>
      <c r="D48" s="295"/>
      <c r="E48" s="295"/>
      <c r="F48" s="295"/>
      <c r="G48" s="295"/>
      <c r="H48" s="499" t="s">
        <v>416</v>
      </c>
      <c r="I48" s="295"/>
      <c r="J48" s="295"/>
      <c r="K48" s="295"/>
      <c r="L48" s="295"/>
      <c r="M48" s="295"/>
      <c r="N48" s="295"/>
      <c r="O48" s="295"/>
      <c r="P48" s="295"/>
      <c r="Q48" s="295"/>
      <c r="R48" s="300"/>
      <c r="S48" s="27"/>
      <c r="T48" s="27"/>
    </row>
    <row r="49" spans="1:20" ht="13.5" x14ac:dyDescent="0.2">
      <c r="A49" s="295"/>
      <c r="B49" s="295"/>
      <c r="C49" s="295"/>
      <c r="D49" s="295"/>
      <c r="E49" s="295"/>
      <c r="F49" s="295"/>
      <c r="G49" s="295"/>
      <c r="H49" s="295"/>
      <c r="I49" s="295"/>
      <c r="J49" s="295"/>
      <c r="K49" s="295"/>
      <c r="L49" s="295"/>
      <c r="M49" s="295"/>
      <c r="N49" s="295"/>
      <c r="O49" s="295"/>
      <c r="P49" s="295"/>
      <c r="Q49" s="295"/>
      <c r="R49" s="300"/>
      <c r="S49" s="27"/>
      <c r="T49" s="27"/>
    </row>
    <row r="50" spans="1:20" ht="13.5" x14ac:dyDescent="0.2">
      <c r="A50" s="295"/>
      <c r="B50" s="295"/>
      <c r="C50" s="295"/>
      <c r="D50" s="295"/>
      <c r="E50" s="295"/>
      <c r="F50" s="295"/>
      <c r="G50" s="295"/>
      <c r="H50" s="295"/>
      <c r="I50" s="295"/>
      <c r="J50" s="295"/>
      <c r="K50" s="295"/>
      <c r="L50" s="295"/>
      <c r="M50" s="295"/>
      <c r="N50" s="295"/>
      <c r="O50" s="295"/>
      <c r="P50" s="295"/>
      <c r="Q50" s="295"/>
      <c r="R50" s="295"/>
      <c r="S50" s="345"/>
      <c r="T50" s="345"/>
    </row>
    <row r="51" spans="1:20" ht="13.5" x14ac:dyDescent="0.2">
      <c r="A51" s="295"/>
      <c r="B51" s="295"/>
      <c r="C51" s="295"/>
      <c r="D51" s="295"/>
      <c r="E51" s="295"/>
      <c r="F51" s="295"/>
      <c r="G51" s="295"/>
      <c r="H51" s="295"/>
      <c r="I51" s="295"/>
      <c r="J51" s="295"/>
      <c r="K51" s="295"/>
      <c r="L51" s="295"/>
      <c r="M51" s="295"/>
      <c r="N51" s="295"/>
      <c r="O51" s="295"/>
      <c r="P51" s="295"/>
      <c r="Q51" s="295"/>
      <c r="R51" s="295"/>
      <c r="S51" s="295"/>
      <c r="T51" s="295"/>
    </row>
    <row r="52" spans="1:20" ht="13.5" x14ac:dyDescent="0.2">
      <c r="A52" s="295"/>
      <c r="B52" s="295"/>
      <c r="C52" s="295"/>
      <c r="D52" s="295"/>
      <c r="E52" s="295"/>
      <c r="F52" s="295"/>
      <c r="G52" s="295"/>
      <c r="H52" s="295"/>
      <c r="I52" s="295"/>
      <c r="J52" s="295"/>
      <c r="K52" s="295"/>
      <c r="L52" s="295"/>
      <c r="M52" s="295"/>
      <c r="N52" s="295"/>
      <c r="O52" s="295"/>
      <c r="P52" s="295"/>
      <c r="Q52" s="295"/>
      <c r="R52" s="295"/>
      <c r="S52" s="295"/>
      <c r="T52" s="295"/>
    </row>
    <row r="53" spans="1:20" ht="13.5" x14ac:dyDescent="0.2">
      <c r="A53" s="295"/>
      <c r="B53" s="295"/>
      <c r="C53" s="295"/>
      <c r="D53" s="295"/>
      <c r="E53" s="295"/>
      <c r="F53" s="295"/>
      <c r="G53" s="295"/>
      <c r="H53" s="295"/>
      <c r="I53" s="295"/>
      <c r="J53" s="295"/>
      <c r="K53" s="295"/>
      <c r="L53" s="295"/>
      <c r="M53" s="295"/>
      <c r="N53" s="295"/>
      <c r="O53" s="295"/>
      <c r="P53" s="295"/>
      <c r="Q53" s="295"/>
      <c r="R53" s="295"/>
      <c r="S53" s="295"/>
      <c r="T53" s="295"/>
    </row>
    <row r="54" spans="1:20" ht="13.5" x14ac:dyDescent="0.2">
      <c r="A54" s="295"/>
      <c r="B54" s="295"/>
      <c r="C54" s="295"/>
      <c r="D54" s="295"/>
      <c r="E54" s="295"/>
      <c r="F54" s="295"/>
      <c r="G54" s="295"/>
      <c r="H54" s="295"/>
      <c r="I54" s="295"/>
      <c r="J54" s="295"/>
      <c r="K54" s="295"/>
      <c r="L54" s="295"/>
      <c r="M54" s="295"/>
      <c r="N54" s="295"/>
      <c r="O54" s="295"/>
      <c r="P54" s="295"/>
      <c r="Q54" s="295"/>
      <c r="R54" s="295"/>
      <c r="S54" s="295"/>
      <c r="T54" s="295"/>
    </row>
    <row r="55" spans="1:20" ht="13.5" x14ac:dyDescent="0.2">
      <c r="A55" s="295"/>
      <c r="B55" s="295"/>
      <c r="C55" s="295"/>
      <c r="D55" s="295"/>
      <c r="E55" s="295"/>
      <c r="F55" s="295"/>
      <c r="G55" s="295"/>
      <c r="H55" s="295"/>
      <c r="I55" s="295"/>
      <c r="J55" s="295"/>
      <c r="K55" s="295"/>
      <c r="L55" s="295"/>
      <c r="M55" s="295"/>
      <c r="N55" s="295"/>
      <c r="O55" s="295"/>
      <c r="P55" s="295"/>
      <c r="Q55" s="295"/>
      <c r="R55" s="295"/>
      <c r="S55" s="295"/>
      <c r="T55" s="295"/>
    </row>
    <row r="56" spans="1:20" ht="13.5" x14ac:dyDescent="0.2">
      <c r="A56" s="295"/>
      <c r="B56" s="295"/>
      <c r="C56" s="295"/>
      <c r="D56" s="295"/>
      <c r="E56" s="295"/>
      <c r="F56" s="295"/>
      <c r="G56" s="295"/>
      <c r="H56" s="295"/>
      <c r="I56" s="295"/>
      <c r="J56" s="295"/>
      <c r="K56" s="295"/>
      <c r="L56" s="295"/>
      <c r="M56" s="295"/>
      <c r="N56" s="295"/>
      <c r="O56" s="295"/>
      <c r="P56" s="295"/>
      <c r="Q56" s="295"/>
      <c r="R56" s="295"/>
      <c r="S56" s="295"/>
      <c r="T56" s="295"/>
    </row>
    <row r="57" spans="1:20" ht="13.5" x14ac:dyDescent="0.2">
      <c r="A57" s="295"/>
      <c r="B57" s="295"/>
      <c r="C57" s="295"/>
      <c r="D57" s="295"/>
      <c r="E57" s="295"/>
      <c r="F57" s="295"/>
      <c r="G57" s="295"/>
      <c r="H57" s="295"/>
      <c r="I57" s="295"/>
      <c r="J57" s="295"/>
      <c r="K57" s="295"/>
      <c r="L57" s="295"/>
      <c r="M57" s="295"/>
      <c r="N57" s="295"/>
      <c r="O57" s="295"/>
      <c r="P57" s="295"/>
      <c r="Q57" s="295"/>
      <c r="R57" s="295"/>
      <c r="S57" s="295"/>
      <c r="T57" s="295"/>
    </row>
    <row r="58" spans="1:20" ht="13.5" x14ac:dyDescent="0.2">
      <c r="A58" s="295"/>
      <c r="B58" s="295"/>
      <c r="C58" s="295"/>
      <c r="D58" s="295"/>
      <c r="E58" s="295"/>
      <c r="F58" s="295"/>
      <c r="G58" s="295"/>
      <c r="H58" s="295"/>
      <c r="I58" s="295"/>
      <c r="J58" s="295"/>
      <c r="K58" s="295"/>
      <c r="L58" s="295"/>
      <c r="M58" s="295"/>
      <c r="N58" s="295"/>
      <c r="O58" s="295"/>
      <c r="P58" s="295"/>
      <c r="Q58" s="295"/>
      <c r="R58" s="295"/>
      <c r="S58" s="295"/>
      <c r="T58" s="295"/>
    </row>
    <row r="59" spans="1:20" ht="13.5" x14ac:dyDescent="0.2">
      <c r="A59" s="295"/>
      <c r="B59" s="295"/>
      <c r="C59" s="295"/>
      <c r="D59" s="295"/>
      <c r="E59" s="295"/>
      <c r="F59" s="295"/>
      <c r="G59" s="295"/>
      <c r="H59" s="295"/>
      <c r="I59" s="295"/>
      <c r="J59" s="295"/>
      <c r="K59" s="295"/>
      <c r="L59" s="295"/>
      <c r="M59" s="295"/>
      <c r="N59" s="295"/>
      <c r="O59" s="295"/>
      <c r="P59" s="295"/>
      <c r="Q59" s="295"/>
      <c r="R59" s="295"/>
      <c r="S59" s="295"/>
      <c r="T59" s="295"/>
    </row>
    <row r="60" spans="1:20" ht="18.95" customHeight="1" x14ac:dyDescent="0.2">
      <c r="A60" s="295"/>
      <c r="B60" s="499" t="s">
        <v>417</v>
      </c>
      <c r="C60" s="295"/>
      <c r="D60" s="295"/>
      <c r="E60" s="295"/>
      <c r="F60" s="295"/>
      <c r="G60" s="295"/>
      <c r="H60" s="295"/>
      <c r="I60" s="295"/>
      <c r="J60" s="295"/>
      <c r="K60" s="295"/>
      <c r="L60" s="295"/>
      <c r="M60" s="295"/>
      <c r="N60" s="295"/>
      <c r="O60" s="295"/>
      <c r="P60" s="295"/>
      <c r="Q60" s="295"/>
      <c r="R60" s="295"/>
      <c r="S60" s="295"/>
      <c r="T60" s="295"/>
    </row>
    <row r="61" spans="1:20" ht="18.95" customHeight="1" x14ac:dyDescent="0.2">
      <c r="A61" s="295"/>
      <c r="B61" s="295" t="s">
        <v>418</v>
      </c>
      <c r="C61" s="295"/>
      <c r="D61" s="295"/>
      <c r="E61" s="295"/>
      <c r="F61" s="295"/>
      <c r="G61" s="295"/>
      <c r="H61" s="295" t="s">
        <v>419</v>
      </c>
      <c r="I61" s="295"/>
      <c r="J61" s="295"/>
      <c r="K61" s="295"/>
      <c r="L61" s="295"/>
      <c r="M61" s="295"/>
      <c r="N61" s="295"/>
      <c r="O61" s="295"/>
      <c r="P61" s="295"/>
      <c r="Q61" s="295"/>
      <c r="R61" s="295"/>
      <c r="S61" s="295"/>
      <c r="T61" s="295"/>
    </row>
    <row r="62" spans="1:20" ht="18.95" customHeight="1" x14ac:dyDescent="0.2">
      <c r="A62" s="295"/>
      <c r="B62" s="295"/>
      <c r="C62" s="295"/>
      <c r="D62" s="295"/>
      <c r="E62" s="295"/>
      <c r="F62" s="295"/>
      <c r="G62" s="295"/>
      <c r="H62" s="295"/>
      <c r="I62" s="295"/>
      <c r="J62" s="295"/>
      <c r="K62" s="295"/>
      <c r="L62" s="295"/>
      <c r="M62" s="295"/>
      <c r="N62" s="295"/>
      <c r="O62" s="295"/>
      <c r="P62" s="295"/>
      <c r="Q62" s="295"/>
      <c r="R62" s="295"/>
      <c r="S62" s="295"/>
      <c r="T62" s="295"/>
    </row>
    <row r="63" spans="1:20" ht="18.95" customHeight="1" x14ac:dyDescent="0.2">
      <c r="A63" s="295"/>
      <c r="B63" s="295"/>
      <c r="C63" s="295"/>
      <c r="D63" s="295"/>
      <c r="E63" s="295"/>
      <c r="F63" s="295"/>
      <c r="G63" s="295"/>
      <c r="H63" s="295"/>
      <c r="I63" s="295"/>
      <c r="J63" s="295"/>
      <c r="K63" s="295"/>
      <c r="L63" s="295"/>
      <c r="M63" s="295"/>
      <c r="N63" s="295"/>
      <c r="O63" s="295"/>
      <c r="P63" s="295"/>
      <c r="Q63" s="295"/>
      <c r="R63" s="295"/>
      <c r="S63" s="295"/>
      <c r="T63" s="295"/>
    </row>
    <row r="64" spans="1:20" ht="18.95" customHeight="1" x14ac:dyDescent="0.2">
      <c r="A64" s="295"/>
      <c r="B64" s="295"/>
      <c r="C64" s="295"/>
      <c r="D64" s="295"/>
      <c r="E64" s="295"/>
      <c r="F64" s="295"/>
      <c r="G64" s="295"/>
      <c r="H64" s="295"/>
      <c r="I64" s="295"/>
      <c r="J64" s="295"/>
      <c r="K64" s="295"/>
      <c r="L64" s="295"/>
      <c r="M64" s="295"/>
      <c r="N64" s="295"/>
      <c r="O64" s="295"/>
      <c r="P64" s="295"/>
      <c r="Q64" s="295"/>
      <c r="R64" s="295"/>
      <c r="S64" s="295"/>
      <c r="T64" s="295"/>
    </row>
    <row r="65" spans="1:20" ht="18.95" customHeight="1" x14ac:dyDescent="0.2">
      <c r="A65" s="295"/>
      <c r="B65" s="295"/>
      <c r="C65" s="295"/>
      <c r="D65" s="295"/>
      <c r="E65" s="295"/>
      <c r="F65" s="295"/>
      <c r="G65" s="295"/>
      <c r="H65" s="295"/>
      <c r="I65" s="295"/>
      <c r="J65" s="295"/>
      <c r="K65" s="295"/>
      <c r="L65" s="295"/>
      <c r="M65" s="295"/>
      <c r="N65" s="295"/>
      <c r="O65" s="295"/>
      <c r="P65" s="295"/>
      <c r="Q65" s="295"/>
      <c r="R65" s="295"/>
      <c r="S65" s="295"/>
      <c r="T65" s="295"/>
    </row>
    <row r="66" spans="1:20" ht="18.95" customHeight="1" x14ac:dyDescent="0.2">
      <c r="A66" s="295"/>
      <c r="B66" s="295"/>
      <c r="C66" s="295"/>
      <c r="D66" s="295"/>
      <c r="E66" s="295"/>
      <c r="F66" s="295"/>
      <c r="G66" s="295"/>
      <c r="H66" s="295"/>
      <c r="I66" s="295"/>
      <c r="J66" s="295"/>
      <c r="K66" s="295"/>
      <c r="L66" s="295"/>
      <c r="M66" s="295"/>
      <c r="N66" s="295"/>
      <c r="O66" s="295"/>
      <c r="P66" s="295"/>
      <c r="Q66" s="295"/>
      <c r="R66" s="295"/>
      <c r="S66" s="295"/>
      <c r="T66" s="295"/>
    </row>
    <row r="67" spans="1:20" ht="13.5" x14ac:dyDescent="0.2">
      <c r="A67" s="295"/>
      <c r="B67" s="295"/>
      <c r="C67" s="295"/>
      <c r="D67" s="295"/>
      <c r="E67" s="295"/>
      <c r="F67" s="295"/>
      <c r="G67" s="295"/>
      <c r="H67" s="295"/>
      <c r="I67" s="295"/>
      <c r="J67" s="295"/>
      <c r="K67" s="295"/>
      <c r="L67" s="295"/>
      <c r="M67" s="295"/>
      <c r="N67" s="295"/>
      <c r="O67" s="295"/>
      <c r="P67" s="295"/>
      <c r="Q67" s="295"/>
      <c r="R67" s="295"/>
      <c r="S67" s="295"/>
      <c r="T67" s="295"/>
    </row>
    <row r="68" spans="1:20" ht="13.5" x14ac:dyDescent="0.2">
      <c r="A68" s="295"/>
      <c r="B68" s="295"/>
      <c r="C68" s="295"/>
      <c r="D68" s="295"/>
      <c r="E68" s="295"/>
      <c r="F68" s="295"/>
      <c r="G68" s="295"/>
      <c r="H68" s="295"/>
      <c r="I68" s="295"/>
      <c r="J68" s="295"/>
      <c r="K68" s="295"/>
      <c r="L68" s="295"/>
      <c r="M68" s="295"/>
      <c r="N68" s="295"/>
      <c r="O68" s="295"/>
      <c r="P68" s="295"/>
      <c r="Q68" s="295"/>
      <c r="R68" s="295"/>
      <c r="S68" s="295"/>
      <c r="T68" s="295"/>
    </row>
    <row r="69" spans="1:20" ht="13.5" x14ac:dyDescent="0.2">
      <c r="A69" s="295"/>
      <c r="B69" s="295"/>
      <c r="C69" s="295"/>
      <c r="D69" s="295"/>
      <c r="E69" s="295"/>
      <c r="F69" s="295"/>
      <c r="G69" s="295"/>
      <c r="H69" s="295"/>
      <c r="I69" s="295"/>
      <c r="J69" s="295"/>
      <c r="K69" s="295"/>
      <c r="L69" s="295"/>
      <c r="M69" s="295"/>
      <c r="N69" s="295"/>
      <c r="O69" s="295"/>
      <c r="P69" s="295"/>
      <c r="Q69" s="295"/>
      <c r="R69" s="295"/>
      <c r="S69" s="295"/>
      <c r="T69" s="295"/>
    </row>
    <row r="70" spans="1:20" ht="13.5" x14ac:dyDescent="0.2">
      <c r="A70" s="295"/>
      <c r="B70" s="295"/>
      <c r="C70" s="295"/>
      <c r="D70" s="295"/>
      <c r="E70" s="295"/>
      <c r="F70" s="295"/>
      <c r="G70" s="295"/>
      <c r="H70" s="295"/>
      <c r="I70" s="295"/>
      <c r="J70" s="295"/>
      <c r="K70" s="295"/>
      <c r="L70" s="295"/>
      <c r="M70" s="295"/>
      <c r="N70" s="295"/>
      <c r="O70" s="295"/>
      <c r="P70" s="295"/>
      <c r="Q70" s="295"/>
      <c r="R70" s="295"/>
      <c r="S70" s="295"/>
      <c r="T70" s="295"/>
    </row>
    <row r="71" spans="1:20" ht="13.5" x14ac:dyDescent="0.2">
      <c r="A71" s="295"/>
      <c r="B71" s="295"/>
      <c r="C71" s="295"/>
      <c r="D71" s="295"/>
      <c r="E71" s="295"/>
      <c r="F71" s="295"/>
      <c r="G71" s="295"/>
      <c r="H71" s="295"/>
      <c r="I71" s="295"/>
      <c r="J71" s="295"/>
      <c r="K71" s="295"/>
      <c r="L71" s="295"/>
      <c r="M71" s="295"/>
      <c r="N71" s="295"/>
      <c r="O71" s="295"/>
      <c r="P71" s="295"/>
      <c r="Q71" s="295"/>
      <c r="R71" s="295"/>
      <c r="S71" s="295"/>
      <c r="T71" s="295"/>
    </row>
    <row r="72" spans="1:20" ht="13.5" x14ac:dyDescent="0.2">
      <c r="A72" s="295"/>
      <c r="B72" s="295"/>
      <c r="C72" s="295"/>
      <c r="D72" s="295"/>
      <c r="E72" s="295"/>
      <c r="F72" s="295"/>
      <c r="G72" s="295"/>
      <c r="H72" s="295"/>
      <c r="I72" s="295"/>
      <c r="J72" s="295"/>
      <c r="K72" s="295"/>
      <c r="L72" s="295"/>
      <c r="M72" s="295"/>
      <c r="N72" s="295"/>
      <c r="O72" s="295"/>
      <c r="P72" s="295"/>
      <c r="Q72" s="295"/>
      <c r="R72" s="295"/>
      <c r="S72" s="295"/>
      <c r="T72" s="295"/>
    </row>
    <row r="73" spans="1:20" ht="13.5" x14ac:dyDescent="0.2">
      <c r="A73" s="295"/>
      <c r="B73" s="295"/>
      <c r="C73" s="295"/>
      <c r="D73" s="295"/>
      <c r="E73" s="295"/>
      <c r="F73" s="295"/>
      <c r="G73" s="295"/>
      <c r="H73" s="295"/>
      <c r="I73" s="295"/>
      <c r="J73" s="295"/>
      <c r="K73" s="295"/>
      <c r="L73" s="295"/>
      <c r="M73" s="295"/>
      <c r="N73" s="295"/>
      <c r="O73" s="295"/>
      <c r="P73" s="295"/>
      <c r="Q73" s="295"/>
      <c r="R73" s="295"/>
      <c r="S73" s="295"/>
      <c r="T73" s="295"/>
    </row>
    <row r="74" spans="1:20" ht="13.5" x14ac:dyDescent="0.2">
      <c r="A74" s="295"/>
      <c r="B74" s="295"/>
      <c r="C74" s="295"/>
      <c r="D74" s="295"/>
      <c r="E74" s="295"/>
      <c r="F74" s="295"/>
      <c r="G74" s="295"/>
      <c r="H74" s="295"/>
      <c r="I74" s="295"/>
      <c r="J74" s="295"/>
      <c r="K74" s="295"/>
      <c r="L74" s="295"/>
      <c r="M74" s="295"/>
      <c r="N74" s="295"/>
      <c r="O74" s="295"/>
      <c r="P74" s="295"/>
      <c r="Q74" s="295"/>
      <c r="R74" s="295"/>
      <c r="S74" s="295"/>
      <c r="T74" s="295"/>
    </row>
    <row r="75" spans="1:20" ht="13.5" x14ac:dyDescent="0.2">
      <c r="A75" s="295"/>
      <c r="B75" s="295"/>
      <c r="C75" s="295"/>
      <c r="D75" s="295"/>
      <c r="E75" s="295"/>
      <c r="F75" s="295"/>
      <c r="G75" s="295"/>
      <c r="H75" s="295"/>
      <c r="I75" s="295"/>
      <c r="J75" s="295"/>
      <c r="K75" s="295"/>
      <c r="L75" s="295"/>
      <c r="M75" s="295"/>
      <c r="N75" s="295"/>
      <c r="O75" s="295"/>
      <c r="P75" s="295"/>
      <c r="Q75" s="295"/>
      <c r="R75" s="295"/>
      <c r="S75" s="295"/>
      <c r="T75" s="295"/>
    </row>
    <row r="76" spans="1:20" ht="15.75" x14ac:dyDescent="0.2">
      <c r="A76" s="295"/>
      <c r="B76" s="336" t="s">
        <v>420</v>
      </c>
      <c r="C76" s="295"/>
      <c r="D76" s="295"/>
      <c r="E76" s="295"/>
      <c r="F76" s="295"/>
      <c r="G76" s="295"/>
      <c r="H76" s="295"/>
      <c r="I76" s="295"/>
      <c r="J76" s="295"/>
      <c r="K76" s="295"/>
      <c r="L76" s="295"/>
      <c r="M76" s="295"/>
      <c r="N76" s="295"/>
      <c r="O76" s="295"/>
      <c r="P76" s="295"/>
      <c r="Q76" s="295"/>
      <c r="R76" s="295"/>
      <c r="S76" s="295"/>
      <c r="T76" s="295"/>
    </row>
    <row r="77" spans="1:20" ht="42" customHeight="1" x14ac:dyDescent="0.2">
      <c r="A77" s="295"/>
      <c r="B77" s="366" t="s">
        <v>421</v>
      </c>
      <c r="C77" s="344"/>
      <c r="D77" s="344"/>
      <c r="E77" s="344"/>
      <c r="F77" s="344"/>
      <c r="G77" s="344"/>
      <c r="H77" s="344"/>
      <c r="I77" s="344"/>
      <c r="J77" s="344"/>
      <c r="K77" s="295"/>
      <c r="L77" s="295"/>
      <c r="M77" s="295"/>
      <c r="N77" s="295"/>
      <c r="O77" s="295"/>
      <c r="P77" s="295"/>
      <c r="Q77" s="295"/>
      <c r="R77" s="295"/>
      <c r="S77" s="295"/>
      <c r="T77" s="295"/>
    </row>
    <row r="78" spans="1:20" ht="13.5" x14ac:dyDescent="0.2">
      <c r="A78" s="300"/>
      <c r="B78" s="520"/>
      <c r="C78" s="558" t="s">
        <v>200</v>
      </c>
      <c r="D78" s="558"/>
      <c r="E78" s="558"/>
      <c r="F78" s="558"/>
      <c r="G78" s="558" t="s">
        <v>196</v>
      </c>
      <c r="H78" s="558"/>
      <c r="I78" s="558"/>
      <c r="J78" s="558"/>
      <c r="K78" s="294"/>
      <c r="L78" s="295"/>
      <c r="M78" s="295"/>
      <c r="N78" s="295"/>
      <c r="O78" s="295"/>
      <c r="P78" s="295"/>
      <c r="Q78" s="295"/>
      <c r="R78" s="295"/>
      <c r="S78" s="295"/>
      <c r="T78" s="295"/>
    </row>
    <row r="79" spans="1:20" ht="294.95" customHeight="1" x14ac:dyDescent="0.2">
      <c r="A79" s="300"/>
      <c r="B79" s="29" t="s">
        <v>422</v>
      </c>
      <c r="C79" s="626" t="s">
        <v>13</v>
      </c>
      <c r="D79" s="626"/>
      <c r="E79" s="626"/>
      <c r="F79" s="626"/>
      <c r="G79" s="626" t="s">
        <v>12</v>
      </c>
      <c r="H79" s="626"/>
      <c r="I79" s="626"/>
      <c r="J79" s="626"/>
      <c r="K79" s="294"/>
      <c r="L79" s="295"/>
      <c r="M79" s="295"/>
      <c r="N79" s="295"/>
      <c r="O79" s="295"/>
      <c r="P79" s="295"/>
      <c r="Q79" s="295"/>
      <c r="R79" s="295"/>
      <c r="S79" s="295"/>
      <c r="T79" s="295"/>
    </row>
    <row r="80" spans="1:20" ht="72" customHeight="1" x14ac:dyDescent="0.2">
      <c r="A80" s="300"/>
      <c r="B80" s="29" t="s">
        <v>423</v>
      </c>
      <c r="C80" s="625" t="s">
        <v>424</v>
      </c>
      <c r="D80" s="625"/>
      <c r="E80" s="625"/>
      <c r="F80" s="625"/>
      <c r="G80" s="625" t="s">
        <v>425</v>
      </c>
      <c r="H80" s="625"/>
      <c r="I80" s="625"/>
      <c r="J80" s="625"/>
      <c r="K80" s="294"/>
      <c r="L80" s="295"/>
      <c r="M80" s="295"/>
      <c r="N80" s="295"/>
      <c r="O80" s="295"/>
      <c r="P80" s="295"/>
      <c r="Q80" s="295"/>
      <c r="R80" s="295"/>
      <c r="S80" s="295"/>
      <c r="T80" s="295"/>
    </row>
    <row r="81" spans="1:20" ht="72" customHeight="1" x14ac:dyDescent="0.2">
      <c r="A81" s="300"/>
      <c r="B81" s="29" t="s">
        <v>426</v>
      </c>
      <c r="C81" s="625" t="s">
        <v>427</v>
      </c>
      <c r="D81" s="625"/>
      <c r="E81" s="625"/>
      <c r="F81" s="625"/>
      <c r="G81" s="625" t="s">
        <v>427</v>
      </c>
      <c r="H81" s="625"/>
      <c r="I81" s="625"/>
      <c r="J81" s="625"/>
      <c r="K81" s="294"/>
      <c r="L81" s="295"/>
      <c r="M81" s="295"/>
      <c r="N81" s="295"/>
      <c r="O81" s="295"/>
      <c r="P81" s="295"/>
      <c r="Q81" s="295"/>
      <c r="R81" s="295"/>
      <c r="S81" s="295"/>
      <c r="T81" s="295"/>
    </row>
    <row r="82" spans="1:20" ht="13.5" x14ac:dyDescent="0.2">
      <c r="A82" s="295"/>
      <c r="B82" s="345"/>
      <c r="C82" s="345"/>
      <c r="D82" s="345"/>
      <c r="E82" s="345"/>
      <c r="F82" s="345"/>
      <c r="G82" s="345"/>
      <c r="H82" s="345"/>
      <c r="I82" s="345"/>
      <c r="J82" s="345"/>
      <c r="K82" s="295"/>
      <c r="L82" s="295"/>
      <c r="M82" s="295"/>
      <c r="N82" s="295"/>
      <c r="O82" s="295"/>
      <c r="P82" s="295"/>
      <c r="Q82" s="295"/>
      <c r="R82" s="295"/>
      <c r="S82" s="295"/>
      <c r="T82" s="295"/>
    </row>
    <row r="83" spans="1:20" ht="13.5" x14ac:dyDescent="0.2">
      <c r="A83" s="295"/>
      <c r="B83" s="295"/>
      <c r="C83" s="295"/>
      <c r="D83" s="295"/>
      <c r="E83" s="295"/>
      <c r="F83" s="295"/>
      <c r="G83" s="295"/>
      <c r="H83" s="295"/>
      <c r="I83" s="295"/>
      <c r="J83" s="295"/>
      <c r="K83" s="295"/>
      <c r="L83" s="295"/>
      <c r="M83" s="295"/>
      <c r="N83" s="295"/>
      <c r="O83" s="295"/>
      <c r="P83" s="295"/>
      <c r="Q83" s="295"/>
      <c r="R83" s="295"/>
      <c r="S83" s="295"/>
      <c r="T83" s="295"/>
    </row>
    <row r="84" spans="1:20" ht="13.5" x14ac:dyDescent="0.2">
      <c r="A84" s="295"/>
      <c r="B84" s="295"/>
      <c r="C84" s="295"/>
      <c r="D84" s="295"/>
      <c r="E84" s="295"/>
      <c r="F84" s="295"/>
      <c r="G84" s="295"/>
      <c r="H84" s="295"/>
      <c r="I84" s="295"/>
      <c r="J84" s="295"/>
      <c r="K84" s="295"/>
      <c r="L84" s="295"/>
      <c r="M84" s="295"/>
      <c r="N84" s="295"/>
      <c r="O84" s="295"/>
      <c r="P84" s="295"/>
      <c r="Q84" s="295"/>
      <c r="R84" s="295"/>
      <c r="S84" s="295"/>
      <c r="T84" s="295"/>
    </row>
    <row r="85" spans="1:20" ht="13.5" x14ac:dyDescent="0.2">
      <c r="A85" s="295"/>
      <c r="B85" s="295"/>
      <c r="C85" s="295"/>
      <c r="D85" s="295"/>
      <c r="E85" s="295"/>
      <c r="F85" s="295"/>
      <c r="G85" s="295"/>
      <c r="H85" s="295"/>
      <c r="I85" s="295"/>
      <c r="J85" s="295"/>
      <c r="K85" s="295"/>
      <c r="L85" s="295"/>
      <c r="M85" s="295"/>
      <c r="N85" s="295"/>
      <c r="O85" s="295"/>
      <c r="P85" s="295"/>
      <c r="Q85" s="295"/>
      <c r="R85" s="295"/>
      <c r="S85" s="295"/>
      <c r="T85" s="295"/>
    </row>
    <row r="86" spans="1:20" ht="13.5" x14ac:dyDescent="0.2">
      <c r="A86" s="295"/>
      <c r="B86" s="295"/>
      <c r="C86" s="295"/>
      <c r="D86" s="295"/>
      <c r="E86" s="295"/>
      <c r="F86" s="295"/>
      <c r="G86" s="295"/>
      <c r="H86" s="295"/>
      <c r="I86" s="295"/>
      <c r="J86" s="295"/>
      <c r="K86" s="295"/>
      <c r="L86" s="295"/>
      <c r="M86" s="295"/>
      <c r="N86" s="295"/>
      <c r="O86" s="295"/>
      <c r="P86" s="295"/>
      <c r="Q86" s="295"/>
      <c r="R86" s="295"/>
      <c r="S86" s="295"/>
      <c r="T86" s="295"/>
    </row>
    <row r="87" spans="1:20" ht="13.5" x14ac:dyDescent="0.2">
      <c r="A87" s="295"/>
      <c r="B87" s="295"/>
      <c r="C87" s="295"/>
      <c r="D87" s="295"/>
      <c r="E87" s="295"/>
      <c r="F87" s="295"/>
      <c r="G87" s="295"/>
      <c r="H87" s="295"/>
      <c r="I87" s="295"/>
      <c r="J87" s="295"/>
      <c r="K87" s="295"/>
      <c r="L87" s="295"/>
      <c r="M87" s="295"/>
      <c r="N87" s="295"/>
      <c r="O87" s="295"/>
      <c r="P87" s="295"/>
      <c r="Q87" s="295"/>
      <c r="R87" s="295"/>
      <c r="S87" s="295"/>
      <c r="T87" s="295"/>
    </row>
    <row r="88" spans="1:20" ht="13.5" x14ac:dyDescent="0.2">
      <c r="A88" s="295"/>
      <c r="B88" s="295"/>
      <c r="C88" s="295"/>
      <c r="D88" s="295"/>
      <c r="E88" s="295"/>
      <c r="F88" s="295"/>
      <c r="G88" s="295"/>
      <c r="H88" s="295"/>
      <c r="I88" s="295"/>
      <c r="J88" s="295"/>
      <c r="K88" s="295"/>
      <c r="L88" s="295"/>
      <c r="M88" s="295"/>
      <c r="N88" s="295"/>
      <c r="O88" s="295"/>
      <c r="P88" s="295"/>
      <c r="Q88" s="295"/>
      <c r="R88" s="295"/>
      <c r="S88" s="295"/>
      <c r="T88" s="295"/>
    </row>
    <row r="89" spans="1:20" ht="13.5" x14ac:dyDescent="0.2">
      <c r="A89" s="295"/>
      <c r="B89" s="295"/>
      <c r="C89" s="295"/>
      <c r="D89" s="295"/>
      <c r="E89" s="295"/>
      <c r="F89" s="295"/>
      <c r="G89" s="295"/>
      <c r="H89" s="295"/>
      <c r="I89" s="295"/>
      <c r="J89" s="295"/>
      <c r="K89" s="295"/>
      <c r="L89" s="295"/>
      <c r="M89" s="295"/>
      <c r="N89" s="295"/>
      <c r="O89" s="295"/>
      <c r="P89" s="295"/>
      <c r="Q89" s="295"/>
      <c r="R89" s="295"/>
      <c r="S89" s="295"/>
      <c r="T89" s="295"/>
    </row>
    <row r="90" spans="1:20" ht="13.5" x14ac:dyDescent="0.2">
      <c r="A90" s="295"/>
      <c r="B90" s="295"/>
      <c r="C90" s="295"/>
      <c r="D90" s="295"/>
      <c r="E90" s="295"/>
      <c r="F90" s="295"/>
      <c r="G90" s="295"/>
      <c r="H90" s="295"/>
      <c r="I90" s="295"/>
      <c r="J90" s="295"/>
      <c r="K90" s="295"/>
      <c r="L90" s="295"/>
      <c r="M90" s="295"/>
      <c r="N90" s="295"/>
      <c r="O90" s="295"/>
      <c r="P90" s="295"/>
      <c r="Q90" s="295"/>
      <c r="R90" s="295"/>
      <c r="S90" s="295"/>
      <c r="T90" s="295"/>
    </row>
    <row r="91" spans="1:20" ht="13.5" x14ac:dyDescent="0.2">
      <c r="A91" s="295"/>
      <c r="B91" s="295"/>
      <c r="C91" s="295"/>
      <c r="D91" s="295"/>
      <c r="E91" s="295"/>
      <c r="F91" s="295"/>
      <c r="G91" s="295"/>
      <c r="H91" s="295"/>
      <c r="I91" s="295"/>
      <c r="J91" s="295"/>
      <c r="K91" s="295"/>
      <c r="L91" s="295"/>
      <c r="M91" s="295"/>
      <c r="N91" s="295"/>
      <c r="O91" s="295"/>
      <c r="P91" s="295"/>
      <c r="Q91" s="295"/>
      <c r="R91" s="295"/>
      <c r="S91" s="295"/>
      <c r="T91" s="295"/>
    </row>
    <row r="92" spans="1:20" ht="13.5" x14ac:dyDescent="0.2">
      <c r="A92" s="295"/>
      <c r="B92" s="295"/>
      <c r="C92" s="295"/>
      <c r="D92" s="295"/>
      <c r="E92" s="295"/>
      <c r="F92" s="295"/>
      <c r="G92" s="295"/>
      <c r="H92" s="295"/>
      <c r="I92" s="295"/>
      <c r="J92" s="295"/>
      <c r="K92" s="295"/>
      <c r="L92" s="295"/>
      <c r="M92" s="295"/>
      <c r="N92" s="295"/>
      <c r="O92" s="295"/>
      <c r="P92" s="295"/>
      <c r="Q92" s="295"/>
      <c r="R92" s="295"/>
      <c r="S92" s="295"/>
      <c r="T92" s="295"/>
    </row>
    <row r="93" spans="1:20" ht="13.5" x14ac:dyDescent="0.2">
      <c r="A93" s="295"/>
      <c r="B93" s="295"/>
      <c r="C93" s="295"/>
      <c r="D93" s="295"/>
      <c r="E93" s="295"/>
      <c r="F93" s="295"/>
      <c r="G93" s="295"/>
      <c r="H93" s="295"/>
      <c r="I93" s="295"/>
      <c r="J93" s="295"/>
      <c r="K93" s="295"/>
      <c r="L93" s="295"/>
      <c r="M93" s="295"/>
      <c r="N93" s="295"/>
      <c r="O93" s="295"/>
      <c r="P93" s="295"/>
      <c r="Q93" s="295"/>
      <c r="R93" s="295"/>
      <c r="S93" s="295"/>
      <c r="T93" s="295"/>
    </row>
    <row r="94" spans="1:20" ht="13.5" x14ac:dyDescent="0.2">
      <c r="A94" s="295"/>
      <c r="B94" s="295"/>
      <c r="C94" s="295"/>
      <c r="D94" s="295"/>
      <c r="E94" s="295"/>
      <c r="F94" s="295"/>
      <c r="G94" s="295"/>
      <c r="H94" s="295"/>
      <c r="I94" s="295"/>
      <c r="J94" s="295"/>
      <c r="K94" s="295"/>
      <c r="L94" s="295"/>
      <c r="M94" s="295"/>
      <c r="N94" s="295"/>
      <c r="O94" s="295"/>
      <c r="P94" s="295"/>
      <c r="Q94" s="295"/>
      <c r="R94" s="295"/>
      <c r="S94" s="295"/>
      <c r="T94" s="295"/>
    </row>
    <row r="95" spans="1:20" ht="13.5" x14ac:dyDescent="0.2">
      <c r="A95" s="295"/>
      <c r="B95" s="295"/>
      <c r="C95" s="295"/>
      <c r="D95" s="295"/>
      <c r="E95" s="295"/>
      <c r="F95" s="295"/>
      <c r="G95" s="295"/>
      <c r="H95" s="295"/>
      <c r="I95" s="295"/>
      <c r="J95" s="295"/>
      <c r="K95" s="295"/>
      <c r="L95" s="295"/>
      <c r="M95" s="295"/>
      <c r="N95" s="295"/>
      <c r="O95" s="295"/>
      <c r="P95" s="295"/>
      <c r="Q95" s="295"/>
      <c r="R95" s="295"/>
      <c r="S95" s="295"/>
      <c r="T95" s="295"/>
    </row>
    <row r="96" spans="1:20" ht="13.5" x14ac:dyDescent="0.2">
      <c r="A96" s="295"/>
      <c r="B96" s="295"/>
      <c r="C96" s="295"/>
      <c r="D96" s="295"/>
      <c r="E96" s="295"/>
      <c r="F96" s="295"/>
      <c r="G96" s="295"/>
      <c r="H96" s="295"/>
      <c r="I96" s="295"/>
      <c r="J96" s="295"/>
      <c r="K96" s="295"/>
      <c r="L96" s="295"/>
      <c r="M96" s="295"/>
      <c r="N96" s="295"/>
      <c r="O96" s="295"/>
      <c r="P96" s="295"/>
      <c r="Q96" s="295"/>
      <c r="R96" s="295"/>
      <c r="S96" s="295"/>
      <c r="T96" s="295"/>
    </row>
    <row r="97" spans="1:20" ht="13.5" x14ac:dyDescent="0.2">
      <c r="A97" s="295"/>
      <c r="B97" s="295"/>
      <c r="C97" s="295"/>
      <c r="D97" s="295"/>
      <c r="E97" s="295"/>
      <c r="F97" s="295"/>
      <c r="G97" s="295"/>
      <c r="H97" s="295"/>
      <c r="I97" s="295"/>
      <c r="J97" s="295"/>
      <c r="K97" s="295"/>
      <c r="L97" s="295"/>
      <c r="M97" s="295"/>
      <c r="N97" s="295"/>
      <c r="O97" s="295"/>
      <c r="P97" s="295"/>
      <c r="Q97" s="295"/>
      <c r="R97" s="295"/>
      <c r="S97" s="295"/>
      <c r="T97" s="295"/>
    </row>
    <row r="98" spans="1:20" ht="13.5" x14ac:dyDescent="0.2">
      <c r="A98" s="295"/>
      <c r="B98" s="295"/>
      <c r="C98" s="295"/>
      <c r="D98" s="295"/>
      <c r="E98" s="295"/>
      <c r="F98" s="295"/>
      <c r="G98" s="295"/>
      <c r="H98" s="295"/>
      <c r="I98" s="295"/>
      <c r="J98" s="295"/>
      <c r="K98" s="295"/>
      <c r="L98" s="295"/>
      <c r="M98" s="295"/>
      <c r="N98" s="295"/>
      <c r="O98" s="295"/>
      <c r="P98" s="295"/>
      <c r="Q98" s="295"/>
      <c r="R98" s="295"/>
      <c r="S98" s="295"/>
      <c r="T98" s="295"/>
    </row>
    <row r="99" spans="1:20" ht="13.5" x14ac:dyDescent="0.2">
      <c r="A99" s="295"/>
      <c r="B99" s="295"/>
      <c r="C99" s="295"/>
      <c r="D99" s="295"/>
      <c r="E99" s="295"/>
      <c r="F99" s="295"/>
      <c r="G99" s="295"/>
      <c r="H99" s="295"/>
      <c r="I99" s="295"/>
      <c r="J99" s="295"/>
      <c r="K99" s="295"/>
      <c r="L99" s="295"/>
      <c r="M99" s="295"/>
      <c r="N99" s="295"/>
      <c r="O99" s="295"/>
      <c r="P99" s="295"/>
      <c r="Q99" s="295"/>
      <c r="R99" s="295"/>
      <c r="S99" s="295"/>
      <c r="T99" s="295"/>
    </row>
    <row r="100" spans="1:20" ht="13.5" x14ac:dyDescent="0.2">
      <c r="A100" s="295"/>
      <c r="B100" s="295"/>
      <c r="C100" s="295"/>
      <c r="D100" s="295"/>
      <c r="E100" s="295"/>
      <c r="F100" s="295"/>
      <c r="G100" s="295"/>
      <c r="H100" s="295"/>
      <c r="I100" s="295"/>
      <c r="J100" s="295"/>
      <c r="K100" s="295"/>
      <c r="L100" s="295"/>
      <c r="M100" s="295"/>
      <c r="N100" s="295"/>
      <c r="O100" s="295"/>
      <c r="P100" s="295"/>
      <c r="Q100" s="295"/>
      <c r="R100" s="295"/>
      <c r="S100" s="295"/>
      <c r="T100" s="295"/>
    </row>
    <row r="101" spans="1:20" ht="13.5" x14ac:dyDescent="0.2">
      <c r="A101" s="295"/>
      <c r="B101" s="295"/>
      <c r="C101" s="295"/>
      <c r="D101" s="295"/>
      <c r="E101" s="295"/>
      <c r="F101" s="295"/>
      <c r="G101" s="295"/>
      <c r="H101" s="295"/>
      <c r="I101" s="295"/>
      <c r="J101" s="295"/>
      <c r="K101" s="295"/>
      <c r="L101" s="295"/>
      <c r="M101" s="295"/>
      <c r="N101" s="295"/>
      <c r="O101" s="295"/>
      <c r="P101" s="295"/>
      <c r="Q101" s="295"/>
      <c r="R101" s="295"/>
      <c r="S101" s="295"/>
      <c r="T101" s="295"/>
    </row>
    <row r="102" spans="1:20" ht="13.5" x14ac:dyDescent="0.2">
      <c r="A102" s="295"/>
      <c r="B102" s="295"/>
      <c r="C102" s="295"/>
      <c r="D102" s="295"/>
      <c r="E102" s="295"/>
      <c r="F102" s="295"/>
      <c r="G102" s="295"/>
      <c r="H102" s="295"/>
      <c r="I102" s="295"/>
      <c r="J102" s="295"/>
      <c r="K102" s="295"/>
      <c r="L102" s="295"/>
      <c r="M102" s="295"/>
      <c r="N102" s="295"/>
      <c r="O102" s="295"/>
      <c r="P102" s="295"/>
      <c r="Q102" s="295"/>
      <c r="R102" s="295"/>
      <c r="S102" s="295"/>
      <c r="T102" s="295"/>
    </row>
    <row r="103" spans="1:20" ht="13.5" x14ac:dyDescent="0.2">
      <c r="A103" s="295"/>
      <c r="B103" s="295"/>
      <c r="C103" s="295"/>
      <c r="D103" s="295"/>
      <c r="E103" s="295"/>
      <c r="F103" s="295"/>
      <c r="G103" s="295"/>
      <c r="H103" s="295"/>
      <c r="I103" s="295"/>
      <c r="J103" s="295"/>
      <c r="K103" s="295"/>
      <c r="L103" s="295"/>
      <c r="M103" s="295"/>
      <c r="N103" s="295"/>
      <c r="O103" s="295"/>
      <c r="P103" s="295"/>
      <c r="Q103" s="295"/>
      <c r="R103" s="295"/>
      <c r="S103" s="295"/>
      <c r="T103" s="295"/>
    </row>
    <row r="104" spans="1:20" ht="13.5" x14ac:dyDescent="0.2">
      <c r="A104" s="295"/>
      <c r="B104" s="295"/>
      <c r="C104" s="295"/>
      <c r="D104" s="295"/>
      <c r="E104" s="295"/>
      <c r="F104" s="295"/>
      <c r="G104" s="295"/>
      <c r="H104" s="295"/>
      <c r="I104" s="295"/>
      <c r="J104" s="295"/>
      <c r="K104" s="295"/>
      <c r="L104" s="295"/>
      <c r="M104" s="295"/>
      <c r="N104" s="295"/>
      <c r="O104" s="295"/>
      <c r="P104" s="295"/>
      <c r="Q104" s="295"/>
      <c r="R104" s="295"/>
      <c r="S104" s="295"/>
      <c r="T104" s="295"/>
    </row>
    <row r="105" spans="1:20" ht="13.5" x14ac:dyDescent="0.2">
      <c r="A105" s="295"/>
      <c r="B105" s="295"/>
      <c r="C105" s="295"/>
      <c r="D105" s="295"/>
      <c r="E105" s="295"/>
      <c r="F105" s="295"/>
      <c r="G105" s="295"/>
      <c r="H105" s="295"/>
      <c r="I105" s="295"/>
      <c r="J105" s="295"/>
      <c r="K105" s="295"/>
      <c r="L105" s="295"/>
      <c r="M105" s="295"/>
      <c r="N105" s="295"/>
      <c r="O105" s="295"/>
      <c r="P105" s="295"/>
      <c r="Q105" s="295"/>
      <c r="R105" s="295"/>
      <c r="S105" s="295"/>
      <c r="T105" s="295"/>
    </row>
    <row r="106" spans="1:20" ht="13.5" x14ac:dyDescent="0.2">
      <c r="A106" s="295"/>
      <c r="B106" s="295"/>
      <c r="C106" s="295"/>
      <c r="D106" s="295"/>
      <c r="E106" s="295"/>
      <c r="F106" s="295"/>
      <c r="G106" s="295"/>
      <c r="H106" s="295"/>
      <c r="I106" s="295"/>
      <c r="J106" s="295"/>
      <c r="K106" s="295"/>
      <c r="L106" s="295"/>
      <c r="M106" s="295"/>
      <c r="N106" s="295"/>
      <c r="O106" s="295"/>
      <c r="P106" s="295"/>
      <c r="Q106" s="295"/>
      <c r="R106" s="295"/>
      <c r="S106" s="295"/>
      <c r="T106" s="295"/>
    </row>
    <row r="107" spans="1:20" ht="13.5" x14ac:dyDescent="0.2">
      <c r="A107" s="295"/>
      <c r="B107" s="295"/>
      <c r="C107" s="295"/>
      <c r="D107" s="295"/>
      <c r="E107" s="295"/>
      <c r="F107" s="295"/>
      <c r="G107" s="295"/>
      <c r="H107" s="295"/>
      <c r="I107" s="295"/>
      <c r="J107" s="295"/>
      <c r="K107" s="295"/>
      <c r="L107" s="295"/>
      <c r="M107" s="295"/>
      <c r="N107" s="295"/>
      <c r="O107" s="295"/>
      <c r="P107" s="295"/>
      <c r="Q107" s="295"/>
      <c r="R107" s="295"/>
      <c r="S107" s="295"/>
      <c r="T107" s="295"/>
    </row>
    <row r="108" spans="1:20" ht="13.5" x14ac:dyDescent="0.2">
      <c r="A108" s="295"/>
      <c r="B108" s="295"/>
      <c r="C108" s="295"/>
      <c r="D108" s="295"/>
      <c r="E108" s="295"/>
      <c r="F108" s="295"/>
      <c r="G108" s="295"/>
      <c r="H108" s="295"/>
      <c r="I108" s="295"/>
      <c r="J108" s="295"/>
      <c r="K108" s="295"/>
      <c r="L108" s="295"/>
      <c r="M108" s="295"/>
      <c r="N108" s="295"/>
      <c r="O108" s="295"/>
      <c r="P108" s="295"/>
      <c r="Q108" s="295"/>
      <c r="R108" s="295"/>
      <c r="S108" s="295"/>
      <c r="T108" s="295"/>
    </row>
    <row r="109" spans="1:20" ht="13.5" x14ac:dyDescent="0.2">
      <c r="A109" s="295"/>
      <c r="B109" s="295"/>
      <c r="C109" s="295"/>
      <c r="D109" s="295"/>
      <c r="E109" s="295"/>
      <c r="F109" s="295"/>
      <c r="G109" s="295"/>
      <c r="H109" s="295"/>
      <c r="I109" s="295"/>
      <c r="J109" s="295"/>
      <c r="K109" s="295"/>
      <c r="L109" s="295"/>
      <c r="M109" s="295"/>
      <c r="N109" s="295"/>
      <c r="O109" s="295"/>
      <c r="P109" s="295"/>
      <c r="Q109" s="295"/>
      <c r="R109" s="295"/>
      <c r="S109" s="295"/>
      <c r="T109" s="295"/>
    </row>
    <row r="110" spans="1:20" ht="13.5" x14ac:dyDescent="0.2">
      <c r="A110" s="295"/>
      <c r="B110" s="295"/>
      <c r="C110" s="295"/>
      <c r="D110" s="295"/>
      <c r="E110" s="295"/>
      <c r="F110" s="295"/>
      <c r="G110" s="295"/>
      <c r="H110" s="295"/>
      <c r="I110" s="295"/>
      <c r="J110" s="295"/>
      <c r="K110" s="295"/>
      <c r="L110" s="295"/>
      <c r="M110" s="295"/>
      <c r="N110" s="295"/>
      <c r="O110" s="295"/>
      <c r="P110" s="295"/>
      <c r="Q110" s="295"/>
      <c r="R110" s="295"/>
      <c r="S110" s="295"/>
      <c r="T110" s="295"/>
    </row>
    <row r="111" spans="1:20" ht="13.5" x14ac:dyDescent="0.2">
      <c r="A111" s="295"/>
      <c r="B111" s="295"/>
      <c r="C111" s="295"/>
      <c r="D111" s="295"/>
      <c r="E111" s="295"/>
      <c r="F111" s="295"/>
      <c r="G111" s="295"/>
      <c r="H111" s="295"/>
      <c r="I111" s="295"/>
      <c r="J111" s="295"/>
      <c r="K111" s="295"/>
      <c r="L111" s="295"/>
      <c r="M111" s="295"/>
      <c r="N111" s="295"/>
      <c r="O111" s="295"/>
      <c r="P111" s="295"/>
      <c r="Q111" s="295"/>
      <c r="R111" s="295"/>
      <c r="S111" s="295"/>
      <c r="T111" s="295"/>
    </row>
    <row r="112" spans="1:20" ht="13.5" x14ac:dyDescent="0.2">
      <c r="A112" s="295"/>
      <c r="B112" s="295"/>
      <c r="C112" s="295"/>
      <c r="D112" s="295"/>
      <c r="E112" s="295"/>
      <c r="F112" s="295"/>
      <c r="G112" s="295"/>
      <c r="H112" s="295"/>
      <c r="I112" s="295"/>
      <c r="J112" s="295"/>
      <c r="K112" s="295"/>
      <c r="L112" s="295"/>
      <c r="M112" s="295"/>
      <c r="N112" s="295"/>
      <c r="O112" s="295"/>
      <c r="P112" s="295"/>
      <c r="Q112" s="295"/>
      <c r="R112" s="295"/>
      <c r="S112" s="295"/>
      <c r="T112" s="295"/>
    </row>
    <row r="113" spans="1:20" ht="13.5" x14ac:dyDescent="0.2">
      <c r="A113" s="295"/>
      <c r="B113" s="295"/>
      <c r="C113" s="295"/>
      <c r="D113" s="295"/>
      <c r="E113" s="295"/>
      <c r="F113" s="295"/>
      <c r="G113" s="295"/>
      <c r="H113" s="295"/>
      <c r="I113" s="295"/>
      <c r="J113" s="295"/>
      <c r="K113" s="295"/>
      <c r="L113" s="295"/>
      <c r="M113" s="295"/>
      <c r="N113" s="295"/>
      <c r="O113" s="295"/>
      <c r="P113" s="295"/>
      <c r="Q113" s="295"/>
      <c r="R113" s="295"/>
      <c r="S113" s="295"/>
      <c r="T113" s="295"/>
    </row>
    <row r="114" spans="1:20" ht="13.5" x14ac:dyDescent="0.2">
      <c r="A114" s="295"/>
      <c r="B114" s="295"/>
      <c r="C114" s="295"/>
      <c r="D114" s="295"/>
      <c r="E114" s="295"/>
      <c r="F114" s="295"/>
      <c r="G114" s="295"/>
      <c r="H114" s="295"/>
      <c r="I114" s="295"/>
      <c r="J114" s="295"/>
      <c r="K114" s="295"/>
      <c r="L114" s="295"/>
      <c r="M114" s="295"/>
      <c r="N114" s="295"/>
      <c r="O114" s="295"/>
      <c r="P114" s="295"/>
      <c r="Q114" s="295"/>
      <c r="R114" s="295"/>
      <c r="S114" s="295"/>
      <c r="T114" s="295"/>
    </row>
    <row r="115" spans="1:20" ht="13.5" x14ac:dyDescent="0.2">
      <c r="A115" s="295"/>
      <c r="B115" s="295"/>
      <c r="C115" s="295"/>
      <c r="D115" s="295"/>
      <c r="E115" s="295"/>
      <c r="F115" s="295"/>
      <c r="G115" s="295"/>
      <c r="H115" s="295"/>
      <c r="I115" s="295"/>
      <c r="J115" s="295"/>
      <c r="K115" s="295"/>
      <c r="L115" s="295"/>
      <c r="M115" s="295"/>
      <c r="N115" s="295"/>
      <c r="O115" s="295"/>
      <c r="P115" s="295"/>
      <c r="Q115" s="295"/>
      <c r="R115" s="295"/>
      <c r="S115" s="295"/>
      <c r="T115" s="295"/>
    </row>
    <row r="116" spans="1:20" ht="13.5" x14ac:dyDescent="0.2">
      <c r="A116" s="295"/>
      <c r="B116" s="295"/>
      <c r="C116" s="295"/>
      <c r="D116" s="295"/>
      <c r="E116" s="295"/>
      <c r="F116" s="295"/>
      <c r="G116" s="295"/>
      <c r="H116" s="295"/>
      <c r="I116" s="295"/>
      <c r="J116" s="295"/>
      <c r="K116" s="295"/>
      <c r="L116" s="295"/>
      <c r="M116" s="295"/>
      <c r="N116" s="295"/>
      <c r="O116" s="295"/>
      <c r="P116" s="295"/>
      <c r="Q116" s="295"/>
      <c r="R116" s="295"/>
      <c r="S116" s="295"/>
      <c r="T116" s="295"/>
    </row>
    <row r="117" spans="1:20" ht="13.5" x14ac:dyDescent="0.2">
      <c r="A117" s="295"/>
      <c r="B117" s="295"/>
      <c r="C117" s="295"/>
      <c r="D117" s="295"/>
      <c r="E117" s="295"/>
      <c r="F117" s="295"/>
      <c r="G117" s="295"/>
      <c r="H117" s="295"/>
      <c r="I117" s="295"/>
      <c r="J117" s="295"/>
      <c r="K117" s="295"/>
      <c r="L117" s="295"/>
      <c r="M117" s="295"/>
      <c r="N117" s="295"/>
      <c r="O117" s="295"/>
      <c r="P117" s="295"/>
      <c r="Q117" s="295"/>
      <c r="R117" s="295"/>
      <c r="S117" s="295"/>
      <c r="T117" s="295"/>
    </row>
    <row r="118" spans="1:20" ht="13.5" x14ac:dyDescent="0.2">
      <c r="A118" s="295"/>
      <c r="B118" s="295"/>
      <c r="C118" s="295"/>
      <c r="D118" s="295"/>
      <c r="E118" s="295"/>
      <c r="F118" s="295"/>
      <c r="G118" s="295"/>
      <c r="H118" s="295"/>
      <c r="I118" s="295"/>
      <c r="J118" s="295"/>
      <c r="K118" s="295"/>
      <c r="L118" s="295"/>
      <c r="M118" s="295"/>
      <c r="N118" s="295"/>
      <c r="O118" s="295"/>
      <c r="P118" s="295"/>
      <c r="Q118" s="295"/>
      <c r="R118" s="295"/>
      <c r="S118" s="295"/>
      <c r="T118" s="295"/>
    </row>
    <row r="119" spans="1:20" ht="13.5" x14ac:dyDescent="0.2">
      <c r="A119" s="295"/>
      <c r="B119" s="295"/>
      <c r="C119" s="295"/>
      <c r="D119" s="295"/>
      <c r="E119" s="295"/>
      <c r="F119" s="295"/>
      <c r="G119" s="295"/>
      <c r="H119" s="295"/>
      <c r="I119" s="295"/>
      <c r="J119" s="295"/>
      <c r="K119" s="295"/>
      <c r="L119" s="295"/>
      <c r="M119" s="295"/>
      <c r="N119" s="295"/>
      <c r="O119" s="295"/>
      <c r="P119" s="295"/>
      <c r="Q119" s="295"/>
      <c r="R119" s="295"/>
      <c r="S119" s="295"/>
      <c r="T119" s="295"/>
    </row>
    <row r="120" spans="1:20" ht="13.5" x14ac:dyDescent="0.2">
      <c r="A120" s="295"/>
      <c r="B120" s="295"/>
      <c r="C120" s="295"/>
      <c r="D120" s="295"/>
      <c r="E120" s="295"/>
      <c r="F120" s="295"/>
      <c r="G120" s="295"/>
      <c r="H120" s="295"/>
      <c r="I120" s="295"/>
      <c r="J120" s="295"/>
      <c r="K120" s="295"/>
      <c r="L120" s="295"/>
      <c r="M120" s="295"/>
      <c r="N120" s="295"/>
      <c r="O120" s="295"/>
      <c r="P120" s="295"/>
      <c r="Q120" s="295"/>
      <c r="R120" s="295"/>
      <c r="S120" s="295"/>
      <c r="T120" s="295"/>
    </row>
    <row r="121" spans="1:20" ht="13.5" x14ac:dyDescent="0.2">
      <c r="A121" s="295"/>
      <c r="B121" s="295"/>
      <c r="C121" s="295"/>
      <c r="D121" s="295"/>
      <c r="E121" s="295"/>
      <c r="F121" s="295"/>
      <c r="G121" s="295"/>
      <c r="H121" s="295"/>
      <c r="I121" s="295"/>
      <c r="J121" s="295"/>
      <c r="K121" s="295"/>
      <c r="L121" s="295"/>
      <c r="M121" s="295"/>
      <c r="N121" s="295"/>
      <c r="O121" s="295"/>
      <c r="P121" s="295"/>
      <c r="Q121" s="295"/>
      <c r="R121" s="295"/>
      <c r="S121" s="295"/>
      <c r="T121" s="295"/>
    </row>
    <row r="122" spans="1:20" ht="13.5" x14ac:dyDescent="0.2">
      <c r="A122" s="295"/>
      <c r="B122" s="295"/>
      <c r="C122" s="295"/>
      <c r="D122" s="295"/>
      <c r="E122" s="295"/>
      <c r="F122" s="295"/>
      <c r="G122" s="295"/>
      <c r="H122" s="295"/>
      <c r="I122" s="295"/>
      <c r="J122" s="295"/>
      <c r="K122" s="295"/>
      <c r="L122" s="295"/>
      <c r="M122" s="295"/>
      <c r="N122" s="295"/>
      <c r="O122" s="295"/>
      <c r="P122" s="295"/>
      <c r="Q122" s="295"/>
      <c r="R122" s="295"/>
      <c r="S122" s="295"/>
      <c r="T122" s="295"/>
    </row>
    <row r="123" spans="1:20" ht="13.5" x14ac:dyDescent="0.2">
      <c r="A123" s="295"/>
      <c r="B123" s="295"/>
      <c r="C123" s="295"/>
      <c r="D123" s="295"/>
      <c r="E123" s="295"/>
      <c r="F123" s="295"/>
      <c r="G123" s="295"/>
      <c r="H123" s="295"/>
      <c r="I123" s="295"/>
      <c r="J123" s="295"/>
      <c r="K123" s="295"/>
      <c r="L123" s="295"/>
      <c r="M123" s="295"/>
      <c r="N123" s="295"/>
      <c r="O123" s="295"/>
      <c r="P123" s="295"/>
      <c r="Q123" s="295"/>
      <c r="R123" s="295"/>
      <c r="S123" s="295"/>
      <c r="T123" s="295"/>
    </row>
    <row r="124" spans="1:20" ht="13.5" x14ac:dyDescent="0.2">
      <c r="A124" s="295"/>
      <c r="B124" s="295"/>
      <c r="C124" s="295"/>
      <c r="D124" s="295"/>
      <c r="E124" s="295"/>
      <c r="F124" s="295"/>
      <c r="G124" s="295"/>
      <c r="H124" s="295"/>
      <c r="I124" s="295"/>
      <c r="J124" s="295"/>
      <c r="K124" s="295"/>
      <c r="L124" s="295"/>
      <c r="M124" s="295"/>
      <c r="N124" s="295"/>
      <c r="O124" s="295"/>
      <c r="P124" s="295"/>
      <c r="Q124" s="295"/>
      <c r="R124" s="295"/>
      <c r="S124" s="295"/>
      <c r="T124" s="295"/>
    </row>
    <row r="125" spans="1:20" ht="13.5" x14ac:dyDescent="0.2">
      <c r="A125" s="295"/>
      <c r="B125" s="295"/>
      <c r="C125" s="295"/>
      <c r="D125" s="295"/>
      <c r="E125" s="295"/>
      <c r="F125" s="295"/>
      <c r="G125" s="295"/>
      <c r="H125" s="295"/>
      <c r="I125" s="295"/>
      <c r="J125" s="295"/>
      <c r="K125" s="295"/>
      <c r="L125" s="295"/>
      <c r="M125" s="295"/>
      <c r="N125" s="295"/>
      <c r="O125" s="295"/>
      <c r="P125" s="295"/>
      <c r="Q125" s="295"/>
      <c r="R125" s="295"/>
      <c r="S125" s="295"/>
      <c r="T125" s="295"/>
    </row>
    <row r="126" spans="1:20" ht="13.5" x14ac:dyDescent="0.2">
      <c r="A126" s="295"/>
      <c r="B126" s="295"/>
      <c r="C126" s="295"/>
      <c r="D126" s="295"/>
      <c r="E126" s="295"/>
      <c r="F126" s="295"/>
      <c r="G126" s="295"/>
      <c r="H126" s="295"/>
      <c r="I126" s="295"/>
      <c r="J126" s="295"/>
      <c r="K126" s="295"/>
      <c r="L126" s="295"/>
      <c r="M126" s="295"/>
      <c r="N126" s="295"/>
      <c r="O126" s="295"/>
      <c r="P126" s="295"/>
      <c r="Q126" s="295"/>
      <c r="R126" s="295"/>
      <c r="S126" s="295"/>
      <c r="T126" s="295"/>
    </row>
    <row r="127" spans="1:20" ht="13.5" x14ac:dyDescent="0.2">
      <c r="A127" s="295"/>
      <c r="B127" s="295"/>
      <c r="C127" s="295"/>
      <c r="D127" s="295"/>
      <c r="E127" s="295"/>
      <c r="F127" s="295"/>
      <c r="G127" s="295"/>
      <c r="H127" s="295"/>
      <c r="I127" s="295"/>
      <c r="J127" s="295"/>
      <c r="K127" s="295"/>
      <c r="L127" s="295"/>
      <c r="M127" s="295"/>
      <c r="N127" s="295"/>
      <c r="O127" s="295"/>
      <c r="P127" s="295"/>
      <c r="Q127" s="295"/>
      <c r="R127" s="295"/>
      <c r="S127" s="295"/>
      <c r="T127" s="295"/>
    </row>
    <row r="128" spans="1:20" ht="13.5" x14ac:dyDescent="0.2">
      <c r="A128" s="295"/>
      <c r="B128" s="295"/>
      <c r="C128" s="295"/>
      <c r="D128" s="295"/>
      <c r="E128" s="295"/>
      <c r="F128" s="295"/>
      <c r="G128" s="295"/>
      <c r="H128" s="295"/>
      <c r="I128" s="295"/>
      <c r="J128" s="295"/>
      <c r="K128" s="295"/>
      <c r="L128" s="295"/>
      <c r="M128" s="295"/>
      <c r="N128" s="295"/>
      <c r="O128" s="295"/>
      <c r="P128" s="295"/>
      <c r="Q128" s="295"/>
      <c r="R128" s="295"/>
      <c r="S128" s="295"/>
      <c r="T128" s="295"/>
    </row>
    <row r="129" spans="1:20" ht="13.5" x14ac:dyDescent="0.2">
      <c r="A129" s="295"/>
      <c r="B129" s="295"/>
      <c r="C129" s="295"/>
      <c r="D129" s="295"/>
      <c r="E129" s="295"/>
      <c r="F129" s="295"/>
      <c r="G129" s="295"/>
      <c r="H129" s="295"/>
      <c r="I129" s="295"/>
      <c r="J129" s="295"/>
      <c r="K129" s="295"/>
      <c r="L129" s="295"/>
      <c r="M129" s="295"/>
      <c r="N129" s="295"/>
      <c r="O129" s="295"/>
      <c r="P129" s="295"/>
      <c r="Q129" s="295"/>
      <c r="R129" s="295"/>
      <c r="S129" s="295"/>
      <c r="T129" s="295"/>
    </row>
    <row r="130" spans="1:20" ht="13.5" x14ac:dyDescent="0.2">
      <c r="A130" s="295"/>
      <c r="B130" s="295"/>
      <c r="C130" s="295"/>
      <c r="D130" s="295"/>
      <c r="E130" s="295"/>
      <c r="F130" s="295"/>
      <c r="G130" s="295"/>
      <c r="H130" s="295"/>
      <c r="I130" s="295"/>
      <c r="J130" s="295"/>
      <c r="K130" s="295"/>
      <c r="L130" s="295"/>
      <c r="M130" s="295"/>
      <c r="N130" s="295"/>
      <c r="O130" s="295"/>
      <c r="P130" s="295"/>
      <c r="Q130" s="295"/>
      <c r="R130" s="295"/>
      <c r="S130" s="295"/>
      <c r="T130" s="295"/>
    </row>
    <row r="131" spans="1:20" ht="13.5" x14ac:dyDescent="0.2">
      <c r="A131" s="295"/>
      <c r="B131" s="295"/>
      <c r="C131" s="295"/>
      <c r="D131" s="295"/>
      <c r="E131" s="295"/>
      <c r="F131" s="295"/>
      <c r="G131" s="295"/>
      <c r="H131" s="295"/>
      <c r="I131" s="295"/>
      <c r="J131" s="295"/>
      <c r="K131" s="295"/>
      <c r="L131" s="295"/>
      <c r="M131" s="295"/>
      <c r="N131" s="295"/>
      <c r="O131" s="295"/>
      <c r="P131" s="295"/>
      <c r="Q131" s="295"/>
      <c r="R131" s="295"/>
      <c r="S131" s="295"/>
      <c r="T131" s="295"/>
    </row>
    <row r="132" spans="1:20" ht="13.5" x14ac:dyDescent="0.2">
      <c r="A132" s="295"/>
      <c r="B132" s="295"/>
      <c r="C132" s="295"/>
      <c r="D132" s="295"/>
      <c r="E132" s="295"/>
      <c r="F132" s="295"/>
      <c r="G132" s="295"/>
      <c r="H132" s="295"/>
      <c r="I132" s="295"/>
      <c r="J132" s="295"/>
      <c r="K132" s="295"/>
      <c r="L132" s="295"/>
      <c r="M132" s="295"/>
      <c r="N132" s="295"/>
      <c r="O132" s="295"/>
      <c r="P132" s="295"/>
      <c r="Q132" s="295"/>
      <c r="R132" s="295"/>
      <c r="S132" s="295"/>
      <c r="T132" s="295"/>
    </row>
    <row r="133" spans="1:20" ht="13.5" x14ac:dyDescent="0.2">
      <c r="A133" s="295"/>
      <c r="B133" s="295"/>
      <c r="C133" s="295"/>
      <c r="D133" s="295"/>
      <c r="E133" s="295"/>
      <c r="F133" s="295"/>
      <c r="G133" s="295"/>
      <c r="H133" s="295"/>
      <c r="I133" s="295"/>
      <c r="J133" s="295"/>
      <c r="K133" s="295"/>
      <c r="L133" s="295"/>
      <c r="M133" s="295"/>
      <c r="N133" s="295"/>
      <c r="O133" s="295"/>
      <c r="P133" s="295"/>
      <c r="Q133" s="295"/>
      <c r="R133" s="295"/>
      <c r="S133" s="295"/>
      <c r="T133" s="295"/>
    </row>
    <row r="134" spans="1:20" ht="13.5" x14ac:dyDescent="0.2">
      <c r="A134" s="295"/>
      <c r="B134" s="295"/>
      <c r="C134" s="295"/>
      <c r="D134" s="295"/>
      <c r="E134" s="295"/>
      <c r="F134" s="295"/>
      <c r="G134" s="295"/>
      <c r="H134" s="295"/>
      <c r="I134" s="295"/>
      <c r="J134" s="295"/>
      <c r="K134" s="295"/>
      <c r="L134" s="295"/>
      <c r="M134" s="295"/>
      <c r="N134" s="295"/>
      <c r="O134" s="295"/>
      <c r="P134" s="295"/>
      <c r="Q134" s="295"/>
      <c r="R134" s="295"/>
      <c r="S134" s="295"/>
      <c r="T134" s="295"/>
    </row>
    <row r="135" spans="1:20" ht="13.5" x14ac:dyDescent="0.2">
      <c r="A135" s="295"/>
      <c r="B135" s="295"/>
      <c r="C135" s="295"/>
      <c r="D135" s="295"/>
      <c r="E135" s="295"/>
      <c r="F135" s="295"/>
      <c r="G135" s="295"/>
      <c r="H135" s="295"/>
      <c r="I135" s="295"/>
      <c r="J135" s="295"/>
      <c r="K135" s="295"/>
      <c r="L135" s="295"/>
      <c r="M135" s="295"/>
      <c r="N135" s="295"/>
      <c r="O135" s="295"/>
      <c r="P135" s="295"/>
      <c r="Q135" s="295"/>
      <c r="R135" s="295"/>
      <c r="S135" s="295"/>
      <c r="T135" s="295"/>
    </row>
    <row r="136" spans="1:20" ht="13.5" x14ac:dyDescent="0.2">
      <c r="A136" s="295"/>
      <c r="B136" s="295"/>
      <c r="C136" s="295"/>
      <c r="D136" s="295"/>
      <c r="E136" s="295"/>
      <c r="F136" s="295"/>
      <c r="G136" s="295"/>
      <c r="H136" s="295"/>
      <c r="I136" s="295"/>
      <c r="J136" s="295"/>
      <c r="K136" s="295"/>
      <c r="L136" s="295"/>
      <c r="M136" s="295"/>
      <c r="N136" s="295"/>
      <c r="O136" s="295"/>
      <c r="P136" s="295"/>
      <c r="Q136" s="295"/>
      <c r="R136" s="295"/>
      <c r="S136" s="295"/>
      <c r="T136" s="295"/>
    </row>
    <row r="137" spans="1:20" ht="13.5" x14ac:dyDescent="0.2">
      <c r="A137" s="295"/>
      <c r="B137" s="295"/>
      <c r="C137" s="295"/>
      <c r="D137" s="295"/>
      <c r="E137" s="295"/>
      <c r="F137" s="295"/>
      <c r="G137" s="295"/>
      <c r="H137" s="295"/>
      <c r="I137" s="295"/>
      <c r="J137" s="295"/>
      <c r="K137" s="295"/>
      <c r="L137" s="295"/>
      <c r="M137" s="295"/>
      <c r="N137" s="295"/>
      <c r="O137" s="295"/>
      <c r="P137" s="295"/>
      <c r="Q137" s="295"/>
      <c r="R137" s="295"/>
      <c r="S137" s="295"/>
      <c r="T137" s="295"/>
    </row>
    <row r="138" spans="1:20" ht="13.5" x14ac:dyDescent="0.2">
      <c r="A138" s="295"/>
      <c r="B138" s="295"/>
      <c r="C138" s="295"/>
      <c r="D138" s="295"/>
      <c r="E138" s="295"/>
      <c r="F138" s="295"/>
      <c r="G138" s="295"/>
      <c r="H138" s="295"/>
      <c r="I138" s="295"/>
      <c r="J138" s="295"/>
      <c r="K138" s="295"/>
      <c r="L138" s="295"/>
      <c r="M138" s="295"/>
      <c r="N138" s="295"/>
      <c r="O138" s="295"/>
      <c r="P138" s="295"/>
      <c r="Q138" s="295"/>
      <c r="R138" s="295"/>
      <c r="S138" s="295"/>
      <c r="T138" s="295"/>
    </row>
    <row r="139" spans="1:20" ht="13.5" x14ac:dyDescent="0.2">
      <c r="A139" s="295"/>
      <c r="B139" s="295"/>
      <c r="C139" s="295"/>
      <c r="D139" s="295"/>
      <c r="E139" s="295"/>
      <c r="F139" s="295"/>
      <c r="G139" s="295"/>
      <c r="H139" s="295"/>
      <c r="I139" s="295"/>
      <c r="J139" s="295"/>
      <c r="K139" s="295"/>
      <c r="L139" s="295"/>
      <c r="M139" s="295"/>
      <c r="N139" s="295"/>
      <c r="O139" s="295"/>
      <c r="P139" s="295"/>
      <c r="Q139" s="295"/>
      <c r="R139" s="295"/>
      <c r="S139" s="295"/>
      <c r="T139" s="295"/>
    </row>
    <row r="140" spans="1:20" ht="13.5" x14ac:dyDescent="0.2">
      <c r="A140" s="295"/>
      <c r="B140" s="295"/>
      <c r="C140" s="295"/>
      <c r="D140" s="295"/>
      <c r="E140" s="295"/>
      <c r="F140" s="295"/>
      <c r="G140" s="295"/>
      <c r="H140" s="295"/>
      <c r="I140" s="295"/>
      <c r="J140" s="295"/>
      <c r="K140" s="295"/>
      <c r="L140" s="295"/>
      <c r="M140" s="295"/>
      <c r="N140" s="295"/>
      <c r="O140" s="295"/>
      <c r="P140" s="295"/>
      <c r="Q140" s="295"/>
      <c r="R140" s="295"/>
      <c r="S140" s="295"/>
      <c r="T140" s="295"/>
    </row>
    <row r="141" spans="1:20" ht="13.5" x14ac:dyDescent="0.2">
      <c r="A141" s="295"/>
      <c r="B141" s="295"/>
      <c r="C141" s="295"/>
      <c r="D141" s="295"/>
      <c r="E141" s="295"/>
      <c r="F141" s="295"/>
      <c r="G141" s="295"/>
      <c r="H141" s="295"/>
      <c r="I141" s="295"/>
      <c r="J141" s="295"/>
      <c r="K141" s="295"/>
      <c r="L141" s="295"/>
      <c r="M141" s="295"/>
      <c r="N141" s="295"/>
      <c r="O141" s="295"/>
      <c r="P141" s="295"/>
      <c r="Q141" s="295"/>
      <c r="R141" s="295"/>
      <c r="S141" s="295"/>
      <c r="T141" s="295"/>
    </row>
    <row r="142" spans="1:20" ht="13.5" x14ac:dyDescent="0.2">
      <c r="A142" s="295"/>
      <c r="B142" s="295"/>
      <c r="C142" s="295"/>
      <c r="D142" s="295"/>
      <c r="E142" s="295"/>
      <c r="F142" s="295"/>
      <c r="G142" s="295"/>
      <c r="H142" s="295"/>
      <c r="I142" s="295"/>
      <c r="J142" s="295"/>
      <c r="K142" s="295"/>
      <c r="L142" s="295"/>
      <c r="M142" s="295"/>
      <c r="N142" s="295"/>
      <c r="O142" s="295"/>
      <c r="P142" s="295"/>
      <c r="Q142" s="295"/>
      <c r="R142" s="295"/>
      <c r="S142" s="295"/>
      <c r="T142" s="295"/>
    </row>
    <row r="143" spans="1:20" ht="13.5" x14ac:dyDescent="0.2">
      <c r="A143" s="295"/>
      <c r="B143" s="295"/>
      <c r="C143" s="295"/>
      <c r="D143" s="295"/>
      <c r="E143" s="295"/>
      <c r="F143" s="295"/>
      <c r="G143" s="295"/>
      <c r="H143" s="295"/>
      <c r="I143" s="295"/>
      <c r="J143" s="295"/>
      <c r="K143" s="295"/>
      <c r="L143" s="295"/>
      <c r="M143" s="295"/>
      <c r="N143" s="295"/>
      <c r="O143" s="295"/>
      <c r="P143" s="295"/>
      <c r="Q143" s="295"/>
      <c r="R143" s="295"/>
      <c r="S143" s="295"/>
      <c r="T143" s="295"/>
    </row>
    <row r="144" spans="1:20" ht="13.5" x14ac:dyDescent="0.2">
      <c r="A144" s="295"/>
      <c r="B144" s="295"/>
      <c r="C144" s="295"/>
      <c r="D144" s="295"/>
      <c r="E144" s="295"/>
      <c r="F144" s="295"/>
      <c r="G144" s="295"/>
      <c r="H144" s="295"/>
      <c r="I144" s="295"/>
      <c r="J144" s="295"/>
      <c r="K144" s="295"/>
      <c r="L144" s="295"/>
      <c r="M144" s="295"/>
      <c r="N144" s="295"/>
      <c r="O144" s="295"/>
      <c r="P144" s="295"/>
      <c r="Q144" s="295"/>
      <c r="R144" s="295"/>
      <c r="S144" s="295"/>
      <c r="T144" s="295"/>
    </row>
    <row r="145" spans="1:20" ht="13.5" x14ac:dyDescent="0.2">
      <c r="A145" s="295"/>
      <c r="B145" s="295"/>
      <c r="C145" s="295"/>
      <c r="D145" s="295"/>
      <c r="E145" s="295"/>
      <c r="F145" s="295"/>
      <c r="G145" s="295"/>
      <c r="H145" s="295"/>
      <c r="I145" s="295"/>
      <c r="J145" s="295"/>
      <c r="K145" s="295"/>
      <c r="L145" s="295"/>
      <c r="M145" s="295"/>
      <c r="N145" s="295"/>
      <c r="O145" s="295"/>
      <c r="P145" s="295"/>
      <c r="Q145" s="295"/>
      <c r="R145" s="295"/>
      <c r="S145" s="295"/>
      <c r="T145" s="295"/>
    </row>
    <row r="146" spans="1:20" ht="13.5" x14ac:dyDescent="0.2">
      <c r="A146" s="295"/>
      <c r="B146" s="295"/>
      <c r="C146" s="295"/>
      <c r="D146" s="295"/>
      <c r="E146" s="295"/>
      <c r="F146" s="295"/>
      <c r="G146" s="295"/>
      <c r="H146" s="295"/>
      <c r="I146" s="295"/>
      <c r="J146" s="295"/>
      <c r="K146" s="295"/>
      <c r="L146" s="295"/>
      <c r="M146" s="295"/>
      <c r="N146" s="295"/>
      <c r="O146" s="295"/>
      <c r="P146" s="295"/>
      <c r="Q146" s="295"/>
      <c r="R146" s="295"/>
      <c r="S146" s="295"/>
      <c r="T146" s="295"/>
    </row>
    <row r="147" spans="1:20" ht="13.5" x14ac:dyDescent="0.2">
      <c r="A147" s="295"/>
      <c r="B147" s="295"/>
      <c r="C147" s="295"/>
      <c r="D147" s="295"/>
      <c r="E147" s="295"/>
      <c r="F147" s="295"/>
      <c r="G147" s="295"/>
      <c r="H147" s="295"/>
      <c r="I147" s="295"/>
      <c r="J147" s="295"/>
      <c r="K147" s="295"/>
      <c r="L147" s="295"/>
      <c r="M147" s="295"/>
      <c r="N147" s="295"/>
      <c r="O147" s="295"/>
      <c r="P147" s="295"/>
      <c r="Q147" s="295"/>
      <c r="R147" s="295"/>
      <c r="S147" s="295"/>
      <c r="T147" s="295"/>
    </row>
    <row r="148" spans="1:20" ht="13.5" x14ac:dyDescent="0.2">
      <c r="A148" s="295"/>
      <c r="B148" s="295"/>
      <c r="C148" s="295"/>
      <c r="D148" s="295"/>
      <c r="E148" s="295"/>
      <c r="F148" s="295"/>
      <c r="G148" s="295"/>
      <c r="H148" s="295"/>
      <c r="I148" s="295"/>
      <c r="J148" s="295"/>
      <c r="K148" s="295"/>
      <c r="L148" s="295"/>
      <c r="M148" s="295"/>
      <c r="N148" s="295"/>
      <c r="O148" s="295"/>
      <c r="P148" s="295"/>
      <c r="Q148" s="295"/>
      <c r="R148" s="295"/>
      <c r="S148" s="295"/>
      <c r="T148" s="295"/>
    </row>
    <row r="149" spans="1:20" ht="13.5" x14ac:dyDescent="0.2">
      <c r="A149" s="295"/>
      <c r="B149" s="295"/>
      <c r="C149" s="295"/>
      <c r="D149" s="295"/>
      <c r="E149" s="295"/>
      <c r="F149" s="295"/>
      <c r="G149" s="295"/>
      <c r="H149" s="295"/>
      <c r="I149" s="295"/>
      <c r="J149" s="295"/>
      <c r="K149" s="295"/>
      <c r="L149" s="295"/>
      <c r="M149" s="295"/>
      <c r="N149" s="295"/>
      <c r="O149" s="295"/>
      <c r="P149" s="295"/>
      <c r="Q149" s="295"/>
      <c r="R149" s="295"/>
      <c r="S149" s="295"/>
      <c r="T149" s="295"/>
    </row>
    <row r="150" spans="1:20" ht="13.5" x14ac:dyDescent="0.2">
      <c r="A150" s="295"/>
      <c r="B150" s="295"/>
      <c r="C150" s="295"/>
      <c r="D150" s="295"/>
      <c r="E150" s="295"/>
      <c r="F150" s="295"/>
      <c r="G150" s="295"/>
      <c r="H150" s="295"/>
      <c r="I150" s="295"/>
      <c r="J150" s="295"/>
      <c r="K150" s="295"/>
      <c r="L150" s="295"/>
      <c r="M150" s="295"/>
      <c r="N150" s="295"/>
      <c r="O150" s="295"/>
      <c r="P150" s="295"/>
      <c r="Q150" s="295"/>
      <c r="R150" s="295"/>
      <c r="S150" s="295"/>
      <c r="T150" s="295"/>
    </row>
    <row r="151" spans="1:20" ht="13.5" x14ac:dyDescent="0.2">
      <c r="A151" s="295"/>
      <c r="B151" s="295"/>
      <c r="C151" s="295"/>
      <c r="D151" s="295"/>
      <c r="E151" s="295"/>
      <c r="F151" s="295"/>
      <c r="G151" s="295"/>
      <c r="H151" s="295"/>
      <c r="I151" s="295"/>
      <c r="J151" s="295"/>
      <c r="K151" s="295"/>
      <c r="L151" s="295"/>
      <c r="M151" s="295"/>
      <c r="N151" s="295"/>
      <c r="O151" s="295"/>
      <c r="P151" s="295"/>
      <c r="Q151" s="295"/>
      <c r="R151" s="295"/>
      <c r="S151" s="295"/>
      <c r="T151" s="295"/>
    </row>
    <row r="152" spans="1:20" ht="13.5" x14ac:dyDescent="0.2">
      <c r="A152" s="295"/>
      <c r="B152" s="295"/>
      <c r="C152" s="295"/>
      <c r="D152" s="295"/>
      <c r="E152" s="295"/>
      <c r="F152" s="295"/>
      <c r="G152" s="295"/>
      <c r="H152" s="295"/>
      <c r="I152" s="295"/>
      <c r="J152" s="295"/>
      <c r="K152" s="295"/>
      <c r="L152" s="295"/>
      <c r="M152" s="295"/>
      <c r="N152" s="295"/>
      <c r="O152" s="295"/>
      <c r="P152" s="295"/>
      <c r="Q152" s="295"/>
      <c r="R152" s="295"/>
      <c r="S152" s="295"/>
      <c r="T152" s="295"/>
    </row>
    <row r="153" spans="1:20" ht="13.5" x14ac:dyDescent="0.2">
      <c r="A153" s="295"/>
      <c r="B153" s="295"/>
      <c r="C153" s="295"/>
      <c r="D153" s="295"/>
      <c r="E153" s="295"/>
      <c r="F153" s="295"/>
      <c r="G153" s="295"/>
      <c r="H153" s="295"/>
      <c r="I153" s="295"/>
      <c r="J153" s="295"/>
      <c r="K153" s="295"/>
      <c r="L153" s="295"/>
      <c r="M153" s="295"/>
      <c r="N153" s="295"/>
      <c r="O153" s="295"/>
      <c r="P153" s="295"/>
      <c r="Q153" s="295"/>
      <c r="R153" s="295"/>
      <c r="S153" s="295"/>
      <c r="T153" s="295"/>
    </row>
    <row r="154" spans="1:20" ht="13.5" x14ac:dyDescent="0.2">
      <c r="A154" s="295"/>
      <c r="B154" s="295"/>
      <c r="C154" s="295"/>
      <c r="D154" s="295"/>
      <c r="E154" s="295"/>
      <c r="F154" s="295"/>
      <c r="G154" s="295"/>
      <c r="H154" s="295"/>
      <c r="I154" s="295"/>
      <c r="J154" s="295"/>
      <c r="K154" s="295"/>
      <c r="L154" s="295"/>
      <c r="M154" s="295"/>
      <c r="N154" s="295"/>
      <c r="O154" s="295"/>
      <c r="P154" s="295"/>
      <c r="Q154" s="295"/>
      <c r="R154" s="295"/>
      <c r="S154" s="295"/>
      <c r="T154" s="295"/>
    </row>
    <row r="155" spans="1:20" ht="13.5" x14ac:dyDescent="0.2">
      <c r="A155" s="295"/>
      <c r="B155" s="295"/>
      <c r="C155" s="295"/>
      <c r="D155" s="295"/>
      <c r="E155" s="295"/>
      <c r="F155" s="295"/>
      <c r="G155" s="295"/>
      <c r="H155" s="295"/>
      <c r="I155" s="295"/>
      <c r="J155" s="295"/>
      <c r="K155" s="295"/>
      <c r="L155" s="295"/>
      <c r="M155" s="295"/>
      <c r="N155" s="295"/>
      <c r="O155" s="295"/>
      <c r="P155" s="295"/>
      <c r="Q155" s="295"/>
      <c r="R155" s="295"/>
      <c r="S155" s="295"/>
      <c r="T155" s="295"/>
    </row>
    <row r="156" spans="1:20" ht="13.5" x14ac:dyDescent="0.2">
      <c r="A156" s="295"/>
      <c r="B156" s="295"/>
      <c r="C156" s="295"/>
      <c r="D156" s="295"/>
      <c r="E156" s="295"/>
      <c r="F156" s="295"/>
      <c r="G156" s="295"/>
      <c r="H156" s="295"/>
      <c r="I156" s="295"/>
      <c r="J156" s="295"/>
      <c r="K156" s="295"/>
      <c r="L156" s="295"/>
      <c r="M156" s="295"/>
      <c r="N156" s="295"/>
      <c r="O156" s="295"/>
      <c r="P156" s="295"/>
      <c r="Q156" s="295"/>
      <c r="R156" s="295"/>
      <c r="S156" s="295"/>
      <c r="T156" s="295"/>
    </row>
    <row r="157" spans="1:20" ht="13.5" x14ac:dyDescent="0.2">
      <c r="A157" s="295"/>
      <c r="B157" s="295"/>
      <c r="C157" s="295"/>
      <c r="D157" s="295"/>
      <c r="E157" s="295"/>
      <c r="F157" s="295"/>
      <c r="G157" s="295"/>
      <c r="H157" s="295"/>
      <c r="I157" s="295"/>
      <c r="J157" s="295"/>
      <c r="K157" s="295"/>
      <c r="L157" s="295"/>
      <c r="M157" s="295"/>
      <c r="N157" s="295"/>
      <c r="O157" s="295"/>
      <c r="P157" s="295"/>
      <c r="Q157" s="295"/>
      <c r="R157" s="295"/>
      <c r="S157" s="295"/>
      <c r="T157" s="295"/>
    </row>
    <row r="158" spans="1:20" ht="13.5" x14ac:dyDescent="0.2">
      <c r="A158" s="295"/>
      <c r="B158" s="295"/>
      <c r="C158" s="295"/>
      <c r="D158" s="295"/>
      <c r="E158" s="295"/>
      <c r="F158" s="295"/>
      <c r="G158" s="295"/>
      <c r="H158" s="295"/>
      <c r="I158" s="295"/>
      <c r="J158" s="295"/>
      <c r="K158" s="295"/>
      <c r="L158" s="295"/>
      <c r="M158" s="295"/>
      <c r="N158" s="295"/>
      <c r="O158" s="295"/>
      <c r="P158" s="295"/>
      <c r="Q158" s="295"/>
      <c r="R158" s="295"/>
      <c r="S158" s="295"/>
      <c r="T158" s="295"/>
    </row>
    <row r="159" spans="1:20" ht="13.5" x14ac:dyDescent="0.2">
      <c r="A159" s="295"/>
      <c r="B159" s="295"/>
      <c r="C159" s="295"/>
      <c r="D159" s="295"/>
      <c r="E159" s="295"/>
      <c r="F159" s="295"/>
      <c r="G159" s="295"/>
      <c r="H159" s="295"/>
      <c r="I159" s="295"/>
      <c r="J159" s="295"/>
      <c r="K159" s="295"/>
      <c r="L159" s="295"/>
      <c r="M159" s="295"/>
      <c r="N159" s="295"/>
      <c r="O159" s="295"/>
      <c r="P159" s="295"/>
      <c r="Q159" s="295"/>
      <c r="R159" s="295"/>
      <c r="S159" s="295"/>
      <c r="T159" s="295"/>
    </row>
    <row r="160" spans="1:20" ht="13.5" x14ac:dyDescent="0.2">
      <c r="A160" s="295"/>
      <c r="B160" s="295"/>
      <c r="C160" s="295"/>
      <c r="D160" s="295"/>
      <c r="E160" s="295"/>
      <c r="F160" s="295"/>
      <c r="G160" s="295"/>
      <c r="H160" s="295"/>
      <c r="I160" s="295"/>
      <c r="J160" s="295"/>
      <c r="K160" s="295"/>
      <c r="L160" s="295"/>
      <c r="M160" s="295"/>
      <c r="N160" s="295"/>
      <c r="O160" s="295"/>
      <c r="P160" s="295"/>
      <c r="Q160" s="295"/>
      <c r="R160" s="295"/>
      <c r="S160" s="295"/>
      <c r="T160" s="295"/>
    </row>
    <row r="161" spans="1:20" ht="13.5" x14ac:dyDescent="0.2">
      <c r="A161" s="295"/>
      <c r="B161" s="295"/>
      <c r="C161" s="295"/>
      <c r="D161" s="295"/>
      <c r="E161" s="295"/>
      <c r="F161" s="295"/>
      <c r="G161" s="295"/>
      <c r="H161" s="295"/>
      <c r="I161" s="295"/>
      <c r="J161" s="295"/>
      <c r="K161" s="295"/>
      <c r="L161" s="295"/>
      <c r="M161" s="295"/>
      <c r="N161" s="295"/>
      <c r="O161" s="295"/>
      <c r="P161" s="295"/>
      <c r="Q161" s="295"/>
      <c r="R161" s="295"/>
      <c r="S161" s="295"/>
      <c r="T161" s="295"/>
    </row>
    <row r="162" spans="1:20" ht="13.5" x14ac:dyDescent="0.2">
      <c r="A162" s="295"/>
      <c r="B162" s="295"/>
      <c r="C162" s="295"/>
      <c r="D162" s="295"/>
      <c r="E162" s="295"/>
      <c r="F162" s="295"/>
      <c r="G162" s="295"/>
      <c r="H162" s="295"/>
      <c r="I162" s="295"/>
      <c r="J162" s="295"/>
      <c r="K162" s="295"/>
      <c r="L162" s="295"/>
      <c r="M162" s="295"/>
      <c r="N162" s="295"/>
      <c r="O162" s="295"/>
      <c r="P162" s="295"/>
      <c r="Q162" s="295"/>
      <c r="R162" s="295"/>
      <c r="S162" s="295"/>
      <c r="T162" s="295"/>
    </row>
    <row r="163" spans="1:20" ht="13.5" x14ac:dyDescent="0.2">
      <c r="A163" s="295"/>
      <c r="B163" s="295"/>
      <c r="C163" s="295"/>
      <c r="D163" s="295"/>
      <c r="E163" s="295"/>
      <c r="F163" s="295"/>
      <c r="G163" s="295"/>
      <c r="H163" s="295"/>
      <c r="I163" s="295"/>
      <c r="J163" s="295"/>
      <c r="K163" s="295"/>
      <c r="L163" s="295"/>
      <c r="M163" s="295"/>
      <c r="N163" s="295"/>
      <c r="O163" s="295"/>
      <c r="P163" s="295"/>
      <c r="Q163" s="295"/>
      <c r="R163" s="295"/>
      <c r="S163" s="295"/>
      <c r="T163" s="295"/>
    </row>
    <row r="164" spans="1:20" ht="13.5" x14ac:dyDescent="0.2">
      <c r="A164" s="295"/>
      <c r="B164" s="295"/>
      <c r="C164" s="295"/>
      <c r="D164" s="295"/>
      <c r="E164" s="295"/>
      <c r="F164" s="295"/>
      <c r="G164" s="295"/>
      <c r="H164" s="295"/>
      <c r="I164" s="295"/>
      <c r="J164" s="295"/>
      <c r="K164" s="295"/>
      <c r="L164" s="295"/>
      <c r="M164" s="295"/>
      <c r="N164" s="295"/>
      <c r="O164" s="295"/>
      <c r="P164" s="295"/>
      <c r="Q164" s="295"/>
      <c r="R164" s="295"/>
      <c r="S164" s="295"/>
      <c r="T164" s="295"/>
    </row>
    <row r="165" spans="1:20" ht="13.5" x14ac:dyDescent="0.2">
      <c r="A165" s="295"/>
      <c r="B165" s="295"/>
      <c r="C165" s="295"/>
      <c r="D165" s="295"/>
      <c r="E165" s="295"/>
      <c r="F165" s="295"/>
      <c r="G165" s="295"/>
      <c r="H165" s="295"/>
      <c r="I165" s="295"/>
      <c r="J165" s="295"/>
      <c r="K165" s="295"/>
      <c r="L165" s="295"/>
      <c r="M165" s="295"/>
      <c r="N165" s="295"/>
      <c r="O165" s="295"/>
      <c r="P165" s="295"/>
      <c r="Q165" s="295"/>
      <c r="R165" s="295"/>
      <c r="S165" s="295"/>
      <c r="T165" s="295"/>
    </row>
    <row r="166" spans="1:20" ht="13.5" x14ac:dyDescent="0.2">
      <c r="A166" s="295"/>
      <c r="B166" s="295"/>
      <c r="C166" s="295"/>
      <c r="D166" s="295"/>
      <c r="E166" s="295"/>
      <c r="F166" s="295"/>
      <c r="G166" s="295"/>
      <c r="H166" s="295"/>
      <c r="I166" s="295"/>
      <c r="J166" s="295"/>
      <c r="K166" s="295"/>
      <c r="L166" s="295"/>
      <c r="M166" s="295"/>
      <c r="N166" s="295"/>
      <c r="O166" s="295"/>
      <c r="P166" s="295"/>
      <c r="Q166" s="295"/>
      <c r="R166" s="295"/>
      <c r="S166" s="295"/>
      <c r="T166" s="295"/>
    </row>
    <row r="167" spans="1:20" ht="13.5" x14ac:dyDescent="0.2">
      <c r="A167" s="295"/>
      <c r="B167" s="295"/>
      <c r="C167" s="295"/>
      <c r="D167" s="295"/>
      <c r="E167" s="295"/>
      <c r="F167" s="295"/>
      <c r="G167" s="295"/>
      <c r="H167" s="295"/>
      <c r="I167" s="295"/>
      <c r="J167" s="295"/>
      <c r="K167" s="295"/>
      <c r="L167" s="295"/>
      <c r="M167" s="295"/>
      <c r="N167" s="295"/>
      <c r="O167" s="295"/>
      <c r="P167" s="295"/>
      <c r="Q167" s="295"/>
      <c r="R167" s="295"/>
      <c r="S167" s="295"/>
      <c r="T167" s="295"/>
    </row>
    <row r="168" spans="1:20" ht="13.5" x14ac:dyDescent="0.2">
      <c r="A168" s="295"/>
      <c r="B168" s="295"/>
      <c r="C168" s="295"/>
      <c r="D168" s="295"/>
      <c r="E168" s="295"/>
      <c r="F168" s="295"/>
      <c r="G168" s="295"/>
      <c r="H168" s="295"/>
      <c r="I168" s="295"/>
      <c r="J168" s="295"/>
      <c r="K168" s="295"/>
      <c r="L168" s="295"/>
      <c r="M168" s="295"/>
      <c r="N168" s="295"/>
      <c r="O168" s="295"/>
      <c r="P168" s="295"/>
      <c r="Q168" s="295"/>
      <c r="R168" s="295"/>
      <c r="S168" s="295"/>
      <c r="T168" s="295"/>
    </row>
    <row r="169" spans="1:20" ht="13.5" x14ac:dyDescent="0.2">
      <c r="A169" s="295"/>
      <c r="B169" s="295"/>
      <c r="C169" s="295"/>
      <c r="D169" s="295"/>
      <c r="E169" s="295"/>
      <c r="F169" s="295"/>
      <c r="G169" s="295"/>
      <c r="H169" s="295"/>
      <c r="I169" s="295"/>
      <c r="J169" s="295"/>
      <c r="K169" s="295"/>
      <c r="L169" s="295"/>
      <c r="M169" s="295"/>
      <c r="N169" s="295"/>
      <c r="O169" s="295"/>
      <c r="P169" s="295"/>
      <c r="Q169" s="295"/>
      <c r="R169" s="295"/>
      <c r="S169" s="295"/>
      <c r="T169" s="295"/>
    </row>
    <row r="170" spans="1:20" ht="13.5" x14ac:dyDescent="0.2">
      <c r="A170" s="295"/>
      <c r="B170" s="295"/>
      <c r="C170" s="295"/>
      <c r="D170" s="295"/>
      <c r="E170" s="295"/>
      <c r="F170" s="295"/>
      <c r="G170" s="295"/>
      <c r="H170" s="295"/>
      <c r="I170" s="295"/>
      <c r="J170" s="295"/>
      <c r="K170" s="295"/>
      <c r="L170" s="295"/>
      <c r="M170" s="295"/>
      <c r="N170" s="295"/>
      <c r="O170" s="295"/>
      <c r="P170" s="295"/>
      <c r="Q170" s="295"/>
      <c r="R170" s="295"/>
      <c r="S170" s="295"/>
      <c r="T170" s="295"/>
    </row>
    <row r="171" spans="1:20" ht="13.5" x14ac:dyDescent="0.2">
      <c r="A171" s="295"/>
      <c r="B171" s="295"/>
      <c r="C171" s="295"/>
      <c r="D171" s="295"/>
      <c r="E171" s="295"/>
      <c r="F171" s="295"/>
      <c r="G171" s="295"/>
      <c r="H171" s="295"/>
      <c r="I171" s="295"/>
      <c r="J171" s="295"/>
      <c r="K171" s="295"/>
      <c r="L171" s="295"/>
      <c r="M171" s="295"/>
      <c r="N171" s="295"/>
      <c r="O171" s="295"/>
      <c r="P171" s="295"/>
      <c r="Q171" s="295"/>
      <c r="R171" s="295"/>
      <c r="S171" s="295"/>
      <c r="T171" s="295"/>
    </row>
    <row r="172" spans="1:20" ht="13.5" x14ac:dyDescent="0.2">
      <c r="A172" s="295"/>
      <c r="B172" s="295"/>
      <c r="C172" s="295"/>
      <c r="D172" s="295"/>
      <c r="E172" s="295"/>
      <c r="F172" s="295"/>
      <c r="G172" s="295"/>
      <c r="H172" s="295"/>
      <c r="I172" s="295"/>
      <c r="J172" s="295"/>
      <c r="K172" s="295"/>
      <c r="L172" s="295"/>
      <c r="M172" s="295"/>
      <c r="N172" s="295"/>
      <c r="O172" s="295"/>
      <c r="P172" s="295"/>
      <c r="Q172" s="295"/>
      <c r="R172" s="295"/>
      <c r="S172" s="295"/>
      <c r="T172" s="295"/>
    </row>
    <row r="173" spans="1:20" ht="13.5" x14ac:dyDescent="0.2">
      <c r="A173" s="295"/>
      <c r="B173" s="295"/>
      <c r="C173" s="295"/>
      <c r="D173" s="295"/>
      <c r="E173" s="295"/>
      <c r="F173" s="295"/>
      <c r="G173" s="295"/>
      <c r="H173" s="295"/>
      <c r="I173" s="295"/>
      <c r="J173" s="295"/>
      <c r="K173" s="295"/>
      <c r="L173" s="295"/>
      <c r="M173" s="295"/>
      <c r="N173" s="295"/>
      <c r="O173" s="295"/>
      <c r="P173" s="295"/>
      <c r="Q173" s="295"/>
      <c r="R173" s="295"/>
      <c r="S173" s="295"/>
      <c r="T173" s="295"/>
    </row>
    <row r="174" spans="1:20" ht="13.5" x14ac:dyDescent="0.2">
      <c r="A174" s="295"/>
      <c r="B174" s="295"/>
      <c r="C174" s="295"/>
      <c r="D174" s="295"/>
      <c r="E174" s="295"/>
      <c r="F174" s="295"/>
      <c r="G174" s="295"/>
      <c r="H174" s="295"/>
      <c r="I174" s="295"/>
      <c r="J174" s="295"/>
      <c r="K174" s="295"/>
      <c r="L174" s="295"/>
      <c r="M174" s="295"/>
      <c r="N174" s="295"/>
      <c r="O174" s="295"/>
      <c r="P174" s="295"/>
      <c r="Q174" s="295"/>
      <c r="R174" s="295"/>
      <c r="S174" s="295"/>
      <c r="T174" s="295"/>
    </row>
    <row r="175" spans="1:20" ht="13.5" x14ac:dyDescent="0.2">
      <c r="A175" s="295"/>
      <c r="B175" s="295"/>
      <c r="C175" s="295"/>
      <c r="D175" s="295"/>
      <c r="E175" s="295"/>
      <c r="F175" s="295"/>
      <c r="G175" s="295"/>
      <c r="H175" s="295"/>
      <c r="I175" s="295"/>
      <c r="J175" s="295"/>
      <c r="K175" s="295"/>
      <c r="L175" s="295"/>
      <c r="M175" s="295"/>
      <c r="N175" s="295"/>
      <c r="O175" s="295"/>
      <c r="P175" s="295"/>
      <c r="Q175" s="295"/>
      <c r="R175" s="295"/>
      <c r="S175" s="295"/>
      <c r="T175" s="295"/>
    </row>
    <row r="176" spans="1:20" ht="13.5" x14ac:dyDescent="0.2">
      <c r="A176" s="295"/>
      <c r="B176" s="295"/>
      <c r="C176" s="295"/>
      <c r="D176" s="295"/>
      <c r="E176" s="295"/>
      <c r="F176" s="295"/>
      <c r="G176" s="295"/>
      <c r="H176" s="295"/>
      <c r="I176" s="295"/>
      <c r="J176" s="295"/>
      <c r="K176" s="295"/>
      <c r="L176" s="295"/>
      <c r="M176" s="295"/>
      <c r="N176" s="295"/>
      <c r="O176" s="295"/>
      <c r="P176" s="295"/>
      <c r="Q176" s="295"/>
      <c r="R176" s="295"/>
      <c r="S176" s="295"/>
      <c r="T176" s="295"/>
    </row>
    <row r="177" spans="1:20" ht="13.5" x14ac:dyDescent="0.2">
      <c r="A177" s="295"/>
      <c r="B177" s="295"/>
      <c r="C177" s="295"/>
      <c r="D177" s="295"/>
      <c r="E177" s="295"/>
      <c r="F177" s="295"/>
      <c r="G177" s="295"/>
      <c r="H177" s="295"/>
      <c r="I177" s="295"/>
      <c r="J177" s="295"/>
      <c r="K177" s="295"/>
      <c r="L177" s="295"/>
      <c r="M177" s="295"/>
      <c r="N177" s="295"/>
      <c r="O177" s="295"/>
      <c r="P177" s="295"/>
      <c r="Q177" s="295"/>
      <c r="R177" s="295"/>
      <c r="S177" s="295"/>
      <c r="T177" s="295"/>
    </row>
    <row r="178" spans="1:20" ht="13.5" x14ac:dyDescent="0.2">
      <c r="A178" s="295"/>
      <c r="B178" s="295"/>
      <c r="C178" s="295"/>
      <c r="D178" s="295"/>
      <c r="E178" s="295"/>
      <c r="F178" s="295"/>
      <c r="G178" s="295"/>
      <c r="H178" s="295"/>
      <c r="I178" s="295"/>
      <c r="J178" s="295"/>
      <c r="K178" s="295"/>
      <c r="L178" s="295"/>
      <c r="M178" s="295"/>
      <c r="N178" s="295"/>
      <c r="O178" s="295"/>
      <c r="P178" s="295"/>
      <c r="Q178" s="295"/>
      <c r="R178" s="295"/>
      <c r="S178" s="295"/>
      <c r="T178" s="295"/>
    </row>
    <row r="179" spans="1:20" ht="13.5" x14ac:dyDescent="0.2">
      <c r="A179" s="295"/>
      <c r="B179" s="295"/>
      <c r="C179" s="295"/>
      <c r="D179" s="295"/>
      <c r="E179" s="295"/>
      <c r="F179" s="295"/>
      <c r="G179" s="295"/>
      <c r="H179" s="295"/>
      <c r="I179" s="295"/>
      <c r="J179" s="295"/>
      <c r="K179" s="295"/>
      <c r="L179" s="295"/>
      <c r="M179" s="295"/>
      <c r="N179" s="295"/>
      <c r="O179" s="295"/>
      <c r="P179" s="295"/>
      <c r="Q179" s="295"/>
      <c r="R179" s="295"/>
      <c r="S179" s="295"/>
      <c r="T179" s="295"/>
    </row>
    <row r="180" spans="1:20" ht="13.5" x14ac:dyDescent="0.2">
      <c r="A180" s="295"/>
      <c r="B180" s="295"/>
      <c r="C180" s="295"/>
      <c r="D180" s="295"/>
      <c r="E180" s="295"/>
      <c r="F180" s="295"/>
      <c r="G180" s="295"/>
      <c r="H180" s="295"/>
      <c r="I180" s="295"/>
      <c r="J180" s="295"/>
      <c r="K180" s="295"/>
      <c r="L180" s="295"/>
      <c r="M180" s="295"/>
      <c r="N180" s="295"/>
      <c r="O180" s="295"/>
      <c r="P180" s="295"/>
      <c r="Q180" s="295"/>
      <c r="R180" s="295"/>
      <c r="S180" s="295"/>
      <c r="T180" s="295"/>
    </row>
    <row r="181" spans="1:20" ht="13.5" x14ac:dyDescent="0.2">
      <c r="A181" s="295"/>
      <c r="B181" s="295"/>
      <c r="C181" s="295"/>
      <c r="D181" s="295"/>
      <c r="E181" s="295"/>
      <c r="F181" s="295"/>
      <c r="G181" s="295"/>
      <c r="H181" s="295"/>
      <c r="I181" s="295"/>
      <c r="J181" s="295"/>
      <c r="K181" s="295"/>
      <c r="L181" s="295"/>
      <c r="M181" s="295"/>
      <c r="N181" s="295"/>
      <c r="O181" s="295"/>
      <c r="P181" s="295"/>
      <c r="Q181" s="295"/>
      <c r="R181" s="295"/>
      <c r="S181" s="295"/>
      <c r="T181" s="295"/>
    </row>
    <row r="182" spans="1:20" ht="13.5" x14ac:dyDescent="0.2">
      <c r="A182" s="295"/>
      <c r="B182" s="295"/>
      <c r="C182" s="295"/>
      <c r="D182" s="295"/>
      <c r="E182" s="295"/>
      <c r="F182" s="295"/>
      <c r="G182" s="295"/>
      <c r="H182" s="295"/>
      <c r="I182" s="295"/>
      <c r="J182" s="295"/>
      <c r="K182" s="295"/>
      <c r="L182" s="295"/>
      <c r="M182" s="295"/>
      <c r="N182" s="295"/>
      <c r="O182" s="295"/>
      <c r="P182" s="295"/>
      <c r="Q182" s="295"/>
      <c r="R182" s="295"/>
      <c r="S182" s="295"/>
      <c r="T182" s="295"/>
    </row>
    <row r="183" spans="1:20" ht="13.5" x14ac:dyDescent="0.2">
      <c r="A183" s="295"/>
      <c r="B183" s="295"/>
      <c r="C183" s="295"/>
      <c r="D183" s="295"/>
      <c r="E183" s="295"/>
      <c r="F183" s="295"/>
      <c r="G183" s="295"/>
      <c r="H183" s="295"/>
      <c r="I183" s="295"/>
      <c r="J183" s="295"/>
      <c r="K183" s="295"/>
      <c r="L183" s="295"/>
      <c r="M183" s="295"/>
      <c r="N183" s="295"/>
      <c r="O183" s="295"/>
      <c r="P183" s="295"/>
      <c r="Q183" s="295"/>
      <c r="R183" s="295"/>
      <c r="S183" s="295"/>
      <c r="T183" s="295"/>
    </row>
    <row r="184" spans="1:20" ht="13.5" x14ac:dyDescent="0.2">
      <c r="A184" s="295"/>
      <c r="B184" s="295"/>
      <c r="C184" s="295"/>
      <c r="D184" s="295"/>
      <c r="E184" s="295"/>
      <c r="F184" s="295"/>
      <c r="G184" s="295"/>
      <c r="H184" s="295"/>
      <c r="I184" s="295"/>
      <c r="J184" s="295"/>
      <c r="K184" s="295"/>
      <c r="L184" s="295"/>
      <c r="M184" s="295"/>
      <c r="N184" s="295"/>
      <c r="O184" s="295"/>
      <c r="P184" s="295"/>
      <c r="Q184" s="295"/>
      <c r="R184" s="295"/>
      <c r="S184" s="295"/>
      <c r="T184" s="295"/>
    </row>
    <row r="185" spans="1:20" ht="13.5" x14ac:dyDescent="0.2">
      <c r="A185" s="295"/>
      <c r="B185" s="295"/>
      <c r="C185" s="295"/>
      <c r="D185" s="295"/>
      <c r="E185" s="295"/>
      <c r="F185" s="295"/>
      <c r="G185" s="295"/>
      <c r="H185" s="295"/>
      <c r="I185" s="295"/>
      <c r="J185" s="295"/>
      <c r="K185" s="295"/>
      <c r="L185" s="295"/>
      <c r="M185" s="295"/>
      <c r="N185" s="295"/>
      <c r="O185" s="295"/>
      <c r="P185" s="295"/>
      <c r="Q185" s="295"/>
      <c r="R185" s="295"/>
      <c r="S185" s="295"/>
      <c r="T185" s="295"/>
    </row>
    <row r="186" spans="1:20" ht="13.5" x14ac:dyDescent="0.2">
      <c r="A186" s="295"/>
      <c r="B186" s="295"/>
      <c r="C186" s="295"/>
      <c r="D186" s="295"/>
      <c r="E186" s="295"/>
      <c r="F186" s="295"/>
      <c r="G186" s="295"/>
      <c r="H186" s="295"/>
      <c r="I186" s="295"/>
      <c r="J186" s="295"/>
      <c r="K186" s="295"/>
      <c r="L186" s="295"/>
      <c r="M186" s="295"/>
      <c r="N186" s="295"/>
      <c r="O186" s="295"/>
      <c r="P186" s="295"/>
      <c r="Q186" s="295"/>
      <c r="R186" s="295"/>
      <c r="S186" s="295"/>
      <c r="T186" s="295"/>
    </row>
    <row r="187" spans="1:20" ht="13.5" x14ac:dyDescent="0.2">
      <c r="A187" s="295"/>
      <c r="B187" s="295"/>
      <c r="C187" s="295"/>
      <c r="D187" s="295"/>
      <c r="E187" s="295"/>
      <c r="F187" s="295"/>
      <c r="G187" s="295"/>
      <c r="H187" s="295"/>
      <c r="I187" s="295"/>
      <c r="J187" s="295"/>
      <c r="K187" s="295"/>
      <c r="L187" s="295"/>
      <c r="M187" s="295"/>
      <c r="N187" s="295"/>
      <c r="O187" s="295"/>
      <c r="P187" s="295"/>
      <c r="Q187" s="295"/>
      <c r="R187" s="295"/>
      <c r="S187" s="295"/>
      <c r="T187" s="295"/>
    </row>
    <row r="188" spans="1:20" ht="13.5" x14ac:dyDescent="0.2">
      <c r="A188" s="295"/>
      <c r="B188" s="295"/>
      <c r="C188" s="295"/>
      <c r="D188" s="295"/>
      <c r="E188" s="295"/>
      <c r="F188" s="295"/>
      <c r="G188" s="295"/>
      <c r="H188" s="295"/>
      <c r="I188" s="295"/>
      <c r="J188" s="295"/>
      <c r="K188" s="295"/>
      <c r="L188" s="295"/>
      <c r="M188" s="295"/>
      <c r="N188" s="295"/>
      <c r="O188" s="295"/>
      <c r="P188" s="295"/>
      <c r="Q188" s="295"/>
      <c r="R188" s="295"/>
      <c r="S188" s="295"/>
      <c r="T188" s="295"/>
    </row>
    <row r="189" spans="1:20" ht="13.5" x14ac:dyDescent="0.2">
      <c r="A189" s="295"/>
      <c r="B189" s="295"/>
      <c r="C189" s="295"/>
      <c r="D189" s="295"/>
      <c r="E189" s="295"/>
      <c r="F189" s="295"/>
      <c r="G189" s="295"/>
      <c r="H189" s="295"/>
      <c r="I189" s="295"/>
      <c r="J189" s="295"/>
      <c r="K189" s="295"/>
      <c r="L189" s="295"/>
      <c r="M189" s="295"/>
      <c r="N189" s="295"/>
      <c r="O189" s="295"/>
      <c r="P189" s="295"/>
      <c r="Q189" s="295"/>
      <c r="R189" s="295"/>
      <c r="S189" s="295"/>
      <c r="T189" s="295"/>
    </row>
    <row r="190" spans="1:20" ht="13.5" x14ac:dyDescent="0.2">
      <c r="A190" s="295"/>
      <c r="B190" s="295"/>
      <c r="C190" s="295"/>
      <c r="D190" s="295"/>
      <c r="E190" s="295"/>
      <c r="F190" s="295"/>
      <c r="G190" s="295"/>
      <c r="H190" s="295"/>
      <c r="I190" s="295"/>
      <c r="J190" s="295"/>
      <c r="K190" s="295"/>
      <c r="L190" s="295"/>
      <c r="M190" s="295"/>
      <c r="N190" s="295"/>
      <c r="O190" s="295"/>
      <c r="P190" s="295"/>
      <c r="Q190" s="295"/>
      <c r="R190" s="295"/>
      <c r="S190" s="295"/>
      <c r="T190" s="295"/>
    </row>
    <row r="191" spans="1:20" ht="13.5" x14ac:dyDescent="0.2">
      <c r="A191" s="295"/>
      <c r="B191" s="295"/>
      <c r="C191" s="295"/>
      <c r="D191" s="295"/>
      <c r="E191" s="295"/>
      <c r="F191" s="295"/>
      <c r="G191" s="295"/>
      <c r="H191" s="295"/>
      <c r="I191" s="295"/>
      <c r="J191" s="295"/>
      <c r="K191" s="295"/>
      <c r="L191" s="295"/>
      <c r="M191" s="295"/>
      <c r="N191" s="295"/>
      <c r="O191" s="295"/>
      <c r="P191" s="295"/>
      <c r="Q191" s="295"/>
      <c r="R191" s="295"/>
      <c r="S191" s="295"/>
      <c r="T191" s="295"/>
    </row>
    <row r="192" spans="1:20" ht="13.5" x14ac:dyDescent="0.2">
      <c r="A192" s="295"/>
      <c r="B192" s="295"/>
      <c r="C192" s="295"/>
      <c r="D192" s="295"/>
      <c r="E192" s="295"/>
      <c r="F192" s="295"/>
      <c r="G192" s="295"/>
      <c r="H192" s="295"/>
      <c r="I192" s="295"/>
      <c r="J192" s="295"/>
      <c r="K192" s="295"/>
      <c r="L192" s="295"/>
      <c r="M192" s="295"/>
      <c r="N192" s="295"/>
      <c r="O192" s="295"/>
      <c r="P192" s="295"/>
      <c r="Q192" s="295"/>
      <c r="R192" s="295"/>
      <c r="S192" s="295"/>
      <c r="T192" s="295"/>
    </row>
    <row r="193" spans="1:20" ht="13.5" x14ac:dyDescent="0.2">
      <c r="A193" s="295"/>
      <c r="B193" s="295"/>
      <c r="C193" s="295"/>
      <c r="D193" s="295"/>
      <c r="E193" s="295"/>
      <c r="F193" s="295"/>
      <c r="G193" s="295"/>
      <c r="H193" s="295"/>
      <c r="I193" s="295"/>
      <c r="J193" s="295"/>
      <c r="K193" s="295"/>
      <c r="L193" s="295"/>
      <c r="M193" s="295"/>
      <c r="N193" s="295"/>
      <c r="O193" s="295"/>
      <c r="P193" s="295"/>
      <c r="Q193" s="295"/>
      <c r="R193" s="295"/>
      <c r="S193" s="295"/>
      <c r="T193" s="295"/>
    </row>
    <row r="194" spans="1:20" ht="13.5" x14ac:dyDescent="0.2">
      <c r="A194" s="295"/>
      <c r="B194" s="295"/>
      <c r="C194" s="295"/>
      <c r="D194" s="295"/>
      <c r="E194" s="295"/>
      <c r="F194" s="295"/>
      <c r="G194" s="295"/>
      <c r="H194" s="295"/>
      <c r="I194" s="295"/>
      <c r="J194" s="295"/>
      <c r="K194" s="295"/>
      <c r="L194" s="295"/>
      <c r="M194" s="295"/>
      <c r="N194" s="295"/>
      <c r="O194" s="295"/>
      <c r="P194" s="295"/>
      <c r="Q194" s="295"/>
      <c r="R194" s="295"/>
      <c r="S194" s="295"/>
      <c r="T194" s="295"/>
    </row>
    <row r="195" spans="1:20" ht="13.5" x14ac:dyDescent="0.2">
      <c r="A195" s="295"/>
      <c r="B195" s="295"/>
      <c r="C195" s="295"/>
      <c r="D195" s="295"/>
      <c r="E195" s="295"/>
      <c r="F195" s="295"/>
      <c r="G195" s="295"/>
      <c r="H195" s="295"/>
      <c r="I195" s="295"/>
      <c r="J195" s="295"/>
      <c r="K195" s="295"/>
      <c r="L195" s="295"/>
      <c r="M195" s="295"/>
      <c r="N195" s="295"/>
      <c r="O195" s="295"/>
      <c r="P195" s="295"/>
      <c r="Q195" s="295"/>
      <c r="R195" s="295"/>
      <c r="S195" s="295"/>
      <c r="T195" s="295"/>
    </row>
    <row r="196" spans="1:20" ht="13.5" x14ac:dyDescent="0.2">
      <c r="A196" s="295"/>
      <c r="B196" s="295"/>
      <c r="C196" s="295"/>
      <c r="D196" s="295"/>
      <c r="E196" s="295"/>
      <c r="F196" s="295"/>
      <c r="G196" s="295"/>
      <c r="H196" s="295"/>
      <c r="I196" s="295"/>
      <c r="J196" s="295"/>
      <c r="K196" s="295"/>
      <c r="L196" s="295"/>
      <c r="M196" s="295"/>
      <c r="N196" s="295"/>
      <c r="O196" s="295"/>
      <c r="P196" s="295"/>
      <c r="Q196" s="295"/>
      <c r="R196" s="295"/>
      <c r="S196" s="295"/>
      <c r="T196" s="295"/>
    </row>
    <row r="197" spans="1:20" ht="13.5" x14ac:dyDescent="0.2">
      <c r="A197" s="295"/>
      <c r="B197" s="295"/>
      <c r="C197" s="295"/>
      <c r="D197" s="295"/>
      <c r="E197" s="295"/>
      <c r="F197" s="295"/>
      <c r="G197" s="295"/>
      <c r="H197" s="295"/>
      <c r="I197" s="295"/>
      <c r="J197" s="295"/>
      <c r="K197" s="295"/>
      <c r="L197" s="295"/>
      <c r="M197" s="295"/>
      <c r="N197" s="295"/>
      <c r="O197" s="295"/>
      <c r="P197" s="295"/>
      <c r="Q197" s="295"/>
      <c r="R197" s="295"/>
      <c r="S197" s="295"/>
      <c r="T197" s="295"/>
    </row>
    <row r="198" spans="1:20" ht="13.5" x14ac:dyDescent="0.2">
      <c r="A198" s="295"/>
      <c r="B198" s="295"/>
      <c r="C198" s="295"/>
      <c r="D198" s="295"/>
      <c r="E198" s="295"/>
      <c r="F198" s="295"/>
      <c r="G198" s="295"/>
      <c r="H198" s="295"/>
      <c r="I198" s="295"/>
      <c r="J198" s="295"/>
      <c r="K198" s="295"/>
      <c r="L198" s="295"/>
      <c r="M198" s="295"/>
      <c r="N198" s="295"/>
      <c r="O198" s="295"/>
      <c r="P198" s="295"/>
      <c r="Q198" s="295"/>
      <c r="R198" s="295"/>
      <c r="S198" s="295"/>
      <c r="T198" s="295"/>
    </row>
    <row r="199" spans="1:20" ht="13.5" x14ac:dyDescent="0.2">
      <c r="A199" s="295"/>
      <c r="B199" s="295"/>
      <c r="C199" s="295"/>
      <c r="D199" s="295"/>
      <c r="E199" s="295"/>
      <c r="F199" s="295"/>
      <c r="G199" s="295"/>
      <c r="H199" s="295"/>
      <c r="I199" s="295"/>
      <c r="J199" s="295"/>
      <c r="K199" s="295"/>
      <c r="L199" s="295"/>
      <c r="M199" s="295"/>
      <c r="N199" s="295"/>
      <c r="O199" s="295"/>
      <c r="P199" s="295"/>
      <c r="Q199" s="295"/>
      <c r="R199" s="295"/>
      <c r="S199" s="295"/>
      <c r="T199" s="295"/>
    </row>
    <row r="200" spans="1:20" ht="13.5" x14ac:dyDescent="0.2">
      <c r="A200" s="295"/>
      <c r="B200" s="295"/>
      <c r="C200" s="295"/>
      <c r="D200" s="295"/>
      <c r="E200" s="295"/>
      <c r="F200" s="295"/>
      <c r="G200" s="295"/>
      <c r="H200" s="295"/>
      <c r="I200" s="295"/>
      <c r="J200" s="295"/>
      <c r="K200" s="295"/>
      <c r="L200" s="295"/>
      <c r="M200" s="295"/>
      <c r="N200" s="295"/>
      <c r="O200" s="295"/>
      <c r="P200" s="295"/>
      <c r="Q200" s="295"/>
      <c r="R200" s="295"/>
      <c r="S200" s="295"/>
      <c r="T200" s="295"/>
    </row>
    <row r="201" spans="1:20" ht="13.5" x14ac:dyDescent="0.2">
      <c r="A201" s="295"/>
      <c r="B201" s="295"/>
      <c r="C201" s="295"/>
      <c r="D201" s="295"/>
      <c r="E201" s="295"/>
      <c r="F201" s="295"/>
      <c r="G201" s="295"/>
      <c r="H201" s="295"/>
      <c r="I201" s="295"/>
      <c r="J201" s="295"/>
      <c r="K201" s="295"/>
      <c r="L201" s="295"/>
      <c r="M201" s="295"/>
      <c r="N201" s="295"/>
      <c r="O201" s="295"/>
      <c r="P201" s="295"/>
      <c r="Q201" s="295"/>
      <c r="R201" s="295"/>
      <c r="S201" s="295"/>
      <c r="T201" s="295"/>
    </row>
    <row r="202" spans="1:20" ht="13.5" x14ac:dyDescent="0.2">
      <c r="A202" s="295"/>
      <c r="B202" s="295"/>
      <c r="C202" s="295"/>
      <c r="D202" s="295"/>
      <c r="E202" s="295"/>
      <c r="F202" s="295"/>
      <c r="G202" s="295"/>
      <c r="H202" s="295"/>
      <c r="I202" s="295"/>
      <c r="J202" s="295"/>
      <c r="K202" s="295"/>
      <c r="L202" s="295"/>
      <c r="M202" s="295"/>
      <c r="N202" s="295"/>
      <c r="O202" s="295"/>
      <c r="P202" s="295"/>
      <c r="Q202" s="295"/>
      <c r="R202" s="295"/>
      <c r="S202" s="295"/>
      <c r="T202" s="295"/>
    </row>
    <row r="203" spans="1:20" ht="13.5" x14ac:dyDescent="0.2">
      <c r="A203" s="295"/>
      <c r="B203" s="295"/>
      <c r="C203" s="295"/>
      <c r="D203" s="295"/>
      <c r="E203" s="295"/>
      <c r="F203" s="295"/>
      <c r="G203" s="295"/>
      <c r="H203" s="295"/>
      <c r="I203" s="295"/>
      <c r="J203" s="295"/>
      <c r="K203" s="295"/>
      <c r="L203" s="295"/>
      <c r="M203" s="295"/>
      <c r="N203" s="295"/>
      <c r="O203" s="295"/>
      <c r="P203" s="295"/>
      <c r="Q203" s="295"/>
      <c r="R203" s="295"/>
      <c r="S203" s="295"/>
      <c r="T203" s="295"/>
    </row>
    <row r="204" spans="1:20" ht="13.5" x14ac:dyDescent="0.2">
      <c r="A204" s="295"/>
      <c r="B204" s="295"/>
      <c r="C204" s="295"/>
      <c r="D204" s="295"/>
      <c r="E204" s="295"/>
      <c r="F204" s="295"/>
      <c r="G204" s="295"/>
      <c r="H204" s="295"/>
      <c r="I204" s="295"/>
      <c r="J204" s="295"/>
      <c r="K204" s="295"/>
      <c r="L204" s="295"/>
      <c r="M204" s="295"/>
      <c r="N204" s="295"/>
      <c r="O204" s="295"/>
      <c r="P204" s="295"/>
      <c r="Q204" s="295"/>
      <c r="R204" s="295"/>
      <c r="S204" s="295"/>
      <c r="T204" s="295"/>
    </row>
    <row r="205" spans="1:20" ht="13.5" x14ac:dyDescent="0.2">
      <c r="A205" s="295"/>
      <c r="B205" s="295"/>
      <c r="C205" s="295"/>
      <c r="D205" s="295"/>
      <c r="E205" s="295"/>
      <c r="F205" s="295"/>
      <c r="G205" s="295"/>
      <c r="H205" s="295"/>
      <c r="I205" s="295"/>
      <c r="J205" s="295"/>
      <c r="K205" s="295"/>
      <c r="L205" s="295"/>
      <c r="M205" s="295"/>
      <c r="N205" s="295"/>
      <c r="O205" s="295"/>
      <c r="P205" s="295"/>
      <c r="Q205" s="295"/>
      <c r="R205" s="295"/>
      <c r="S205" s="295"/>
      <c r="T205" s="295"/>
    </row>
    <row r="206" spans="1:20" ht="13.5" x14ac:dyDescent="0.2">
      <c r="A206" s="295"/>
      <c r="B206" s="295"/>
      <c r="C206" s="295"/>
      <c r="D206" s="295"/>
      <c r="E206" s="295"/>
      <c r="F206" s="295"/>
      <c r="G206" s="295"/>
      <c r="H206" s="295"/>
      <c r="I206" s="295"/>
      <c r="J206" s="295"/>
      <c r="K206" s="295"/>
      <c r="L206" s="295"/>
      <c r="M206" s="295"/>
      <c r="N206" s="295"/>
      <c r="O206" s="295"/>
      <c r="P206" s="295"/>
      <c r="Q206" s="295"/>
      <c r="R206" s="295"/>
      <c r="S206" s="295"/>
      <c r="T206" s="295"/>
    </row>
    <row r="207" spans="1:20" ht="13.5" x14ac:dyDescent="0.2">
      <c r="A207" s="295"/>
      <c r="B207" s="295"/>
      <c r="C207" s="295"/>
      <c r="D207" s="295"/>
      <c r="E207" s="295"/>
      <c r="F207" s="295"/>
      <c r="G207" s="295"/>
      <c r="H207" s="295"/>
      <c r="I207" s="295"/>
      <c r="J207" s="295"/>
      <c r="K207" s="295"/>
      <c r="L207" s="295"/>
      <c r="M207" s="295"/>
      <c r="N207" s="295"/>
      <c r="O207" s="295"/>
      <c r="P207" s="295"/>
      <c r="Q207" s="295"/>
      <c r="R207" s="295"/>
      <c r="S207" s="295"/>
      <c r="T207" s="295"/>
    </row>
    <row r="208" spans="1:20" ht="13.5" x14ac:dyDescent="0.2">
      <c r="A208" s="295"/>
      <c r="B208" s="295"/>
      <c r="C208" s="295"/>
      <c r="D208" s="295"/>
      <c r="E208" s="295"/>
      <c r="F208" s="295"/>
      <c r="G208" s="295"/>
      <c r="H208" s="295"/>
      <c r="I208" s="295"/>
      <c r="J208" s="295"/>
      <c r="K208" s="295"/>
      <c r="L208" s="295"/>
      <c r="M208" s="295"/>
      <c r="N208" s="295"/>
      <c r="O208" s="295"/>
      <c r="P208" s="295"/>
      <c r="Q208" s="295"/>
      <c r="R208" s="295"/>
      <c r="S208" s="295"/>
      <c r="T208" s="295"/>
    </row>
    <row r="209" spans="1:20" ht="13.5" x14ac:dyDescent="0.2">
      <c r="A209" s="295"/>
      <c r="B209" s="295"/>
      <c r="C209" s="295"/>
      <c r="D209" s="295"/>
      <c r="E209" s="295"/>
      <c r="F209" s="295"/>
      <c r="G209" s="295"/>
      <c r="H209" s="295"/>
      <c r="I209" s="295"/>
      <c r="J209" s="295"/>
      <c r="K209" s="295"/>
      <c r="L209" s="295"/>
      <c r="M209" s="295"/>
      <c r="N209" s="295"/>
      <c r="O209" s="295"/>
      <c r="P209" s="295"/>
      <c r="Q209" s="295"/>
      <c r="R209" s="295"/>
      <c r="S209" s="295"/>
      <c r="T209" s="295"/>
    </row>
    <row r="210" spans="1:20" ht="13.5" x14ac:dyDescent="0.2">
      <c r="A210" s="295"/>
      <c r="B210" s="295"/>
      <c r="C210" s="295"/>
      <c r="D210" s="295"/>
      <c r="E210" s="295"/>
      <c r="F210" s="295"/>
      <c r="G210" s="295"/>
      <c r="H210" s="295"/>
      <c r="I210" s="295"/>
      <c r="J210" s="295"/>
      <c r="K210" s="295"/>
      <c r="L210" s="295"/>
      <c r="M210" s="295"/>
      <c r="N210" s="295"/>
      <c r="O210" s="295"/>
      <c r="P210" s="295"/>
      <c r="Q210" s="295"/>
      <c r="R210" s="295"/>
      <c r="S210" s="295"/>
      <c r="T210" s="295"/>
    </row>
    <row r="211" spans="1:20" ht="13.5" x14ac:dyDescent="0.2">
      <c r="A211" s="295"/>
      <c r="B211" s="295"/>
      <c r="C211" s="295"/>
      <c r="D211" s="295"/>
      <c r="E211" s="295"/>
      <c r="F211" s="295"/>
      <c r="G211" s="295"/>
      <c r="H211" s="295"/>
      <c r="I211" s="295"/>
      <c r="J211" s="295"/>
      <c r="K211" s="295"/>
      <c r="L211" s="295"/>
      <c r="M211" s="295"/>
      <c r="N211" s="295"/>
      <c r="O211" s="295"/>
      <c r="P211" s="295"/>
      <c r="Q211" s="295"/>
      <c r="R211" s="295"/>
      <c r="S211" s="295"/>
      <c r="T211" s="295"/>
    </row>
    <row r="212" spans="1:20" ht="13.5" x14ac:dyDescent="0.2">
      <c r="A212" s="295"/>
      <c r="B212" s="295"/>
      <c r="C212" s="295"/>
      <c r="D212" s="295"/>
      <c r="E212" s="295"/>
      <c r="F212" s="295"/>
      <c r="G212" s="295"/>
      <c r="H212" s="295"/>
      <c r="I212" s="295"/>
      <c r="J212" s="295"/>
      <c r="K212" s="295"/>
      <c r="L212" s="295"/>
      <c r="M212" s="295"/>
      <c r="N212" s="295"/>
      <c r="O212" s="295"/>
      <c r="P212" s="295"/>
      <c r="Q212" s="295"/>
      <c r="R212" s="295"/>
      <c r="S212" s="295"/>
      <c r="T212" s="295"/>
    </row>
    <row r="213" spans="1:20" ht="13.5" x14ac:dyDescent="0.2">
      <c r="A213" s="295"/>
      <c r="B213" s="295"/>
      <c r="C213" s="295"/>
      <c r="D213" s="295"/>
      <c r="E213" s="295"/>
      <c r="F213" s="295"/>
      <c r="G213" s="295"/>
      <c r="H213" s="295"/>
      <c r="I213" s="295"/>
      <c r="J213" s="295"/>
      <c r="K213" s="295"/>
      <c r="L213" s="295"/>
      <c r="M213" s="295"/>
      <c r="N213" s="295"/>
      <c r="O213" s="295"/>
      <c r="P213" s="295"/>
      <c r="Q213" s="295"/>
      <c r="R213" s="295"/>
      <c r="S213" s="295"/>
      <c r="T213" s="295"/>
    </row>
    <row r="214" spans="1:20" ht="13.5" x14ac:dyDescent="0.2">
      <c r="A214" s="295"/>
      <c r="B214" s="295"/>
      <c r="C214" s="295"/>
      <c r="D214" s="295"/>
      <c r="E214" s="295"/>
      <c r="F214" s="295"/>
      <c r="G214" s="295"/>
      <c r="H214" s="295"/>
      <c r="I214" s="295"/>
      <c r="J214" s="295"/>
      <c r="K214" s="295"/>
      <c r="L214" s="295"/>
      <c r="M214" s="295"/>
      <c r="N214" s="295"/>
      <c r="O214" s="295"/>
      <c r="P214" s="295"/>
      <c r="Q214" s="295"/>
      <c r="R214" s="295"/>
      <c r="S214" s="295"/>
      <c r="T214" s="295"/>
    </row>
    <row r="215" spans="1:20" ht="13.5" x14ac:dyDescent="0.2">
      <c r="A215" s="295"/>
      <c r="B215" s="295"/>
      <c r="C215" s="295"/>
      <c r="D215" s="295"/>
      <c r="E215" s="295"/>
      <c r="F215" s="295"/>
      <c r="G215" s="295"/>
      <c r="H215" s="295"/>
      <c r="I215" s="295"/>
      <c r="J215" s="295"/>
      <c r="K215" s="295"/>
      <c r="L215" s="295"/>
      <c r="M215" s="295"/>
      <c r="N215" s="295"/>
      <c r="O215" s="295"/>
      <c r="P215" s="295"/>
      <c r="Q215" s="295"/>
      <c r="R215" s="295"/>
      <c r="S215" s="295"/>
      <c r="T215" s="295"/>
    </row>
    <row r="216" spans="1:20" ht="13.5" x14ac:dyDescent="0.2">
      <c r="A216" s="295"/>
      <c r="B216" s="295"/>
      <c r="C216" s="295"/>
      <c r="D216" s="295"/>
      <c r="E216" s="295"/>
      <c r="F216" s="295"/>
      <c r="G216" s="295"/>
      <c r="H216" s="295"/>
      <c r="I216" s="295"/>
      <c r="J216" s="295"/>
      <c r="K216" s="295"/>
      <c r="L216" s="295"/>
      <c r="M216" s="295"/>
      <c r="N216" s="295"/>
      <c r="O216" s="295"/>
      <c r="P216" s="295"/>
      <c r="Q216" s="295"/>
      <c r="R216" s="295"/>
      <c r="S216" s="295"/>
      <c r="T216" s="295"/>
    </row>
  </sheetData>
  <mergeCells count="28">
    <mergeCell ref="B19:C20"/>
    <mergeCell ref="M20:O20"/>
    <mergeCell ref="J20:L20"/>
    <mergeCell ref="G20:I20"/>
    <mergeCell ref="J19:O19"/>
    <mergeCell ref="D19:I19"/>
    <mergeCell ref="D20:F20"/>
    <mergeCell ref="B25:B28"/>
    <mergeCell ref="B30:B32"/>
    <mergeCell ref="B33:B35"/>
    <mergeCell ref="B23:C23"/>
    <mergeCell ref="B22:C22"/>
    <mergeCell ref="B40:J40"/>
    <mergeCell ref="G42:J42"/>
    <mergeCell ref="C42:F42"/>
    <mergeCell ref="G81:J81"/>
    <mergeCell ref="C81:F81"/>
    <mergeCell ref="G80:J80"/>
    <mergeCell ref="C80:F80"/>
    <mergeCell ref="G78:J78"/>
    <mergeCell ref="C78:F78"/>
    <mergeCell ref="C79:F79"/>
    <mergeCell ref="G79:J79"/>
    <mergeCell ref="M24:O24"/>
    <mergeCell ref="J24:L24"/>
    <mergeCell ref="G24:I24"/>
    <mergeCell ref="D24:F24"/>
    <mergeCell ref="B24:C24"/>
  </mergeCells>
  <phoneticPr fontId="0" type="noConversion"/>
  <conditionalFormatting sqref="C6:N6 C8:N8 C10:N10 C12:N12 C14:N14">
    <cfRule type="cellIs" dxfId="1" priority="2" stopIfTrue="1" operator="greaterThan">
      <formula>0</formula>
    </cfRule>
    <cfRule type="cellIs" dxfId="0" priority="3" stopIfTrue="1" operator="lessThan">
      <formula>0</formula>
    </cfRule>
  </conditionalFormatting>
  <pageMargins left="0.7" right="0.7" top="0.75" bottom="0.75" header="0.3" footer="0.3"/>
  <drawing r:id="rId1"/>
  <picture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汇总</vt:lpstr>
      <vt:lpstr>白片市场概况</vt:lpstr>
      <vt:lpstr>白片市场预测</vt:lpstr>
      <vt:lpstr>目标市场消费者需求分析</vt:lpstr>
      <vt:lpstr>竞品白片客群分析</vt:lpstr>
      <vt:lpstr>竞品白片货品对比</vt:lpstr>
      <vt:lpstr>竞品白片打法分析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烨 吴</cp:lastModifiedBy>
  <dcterms:modified xsi:type="dcterms:W3CDTF">2025-10-14T15:21:08Z</dcterms:modified>
</cp:coreProperties>
</file>